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2445" windowWidth="15600" windowHeight="1104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G17" i="1"/>
  <c r="G18"/>
  <c r="G19"/>
  <c r="F20"/>
  <c r="G20"/>
  <c r="G22"/>
  <c r="G23"/>
  <c r="D24"/>
  <c r="G26"/>
  <c r="D27"/>
  <c r="E27"/>
  <c r="E24"/>
  <c r="E16"/>
  <c r="F27"/>
  <c r="F24"/>
  <c r="G27"/>
  <c r="G29"/>
  <c r="G30"/>
  <c r="G31"/>
  <c r="D32"/>
  <c r="D16" s="1"/>
  <c r="E32"/>
  <c r="F32"/>
  <c r="G34"/>
  <c r="G35"/>
  <c r="G36"/>
  <c r="G37"/>
  <c r="G38"/>
  <c r="D45"/>
  <c r="D44"/>
  <c r="E45"/>
  <c r="G45" s="1"/>
  <c r="F45"/>
  <c r="F44" s="1"/>
  <c r="G47"/>
  <c r="G48"/>
  <c r="G49"/>
  <c r="D50"/>
  <c r="G50"/>
  <c r="E50"/>
  <c r="F50"/>
  <c r="G52"/>
  <c r="G53"/>
  <c r="G54"/>
  <c r="G55"/>
  <c r="G56"/>
  <c r="G57"/>
  <c r="E58"/>
  <c r="F58"/>
  <c r="G58"/>
  <c r="G60"/>
  <c r="G61"/>
  <c r="D62"/>
  <c r="G62"/>
  <c r="E62"/>
  <c r="F62"/>
  <c r="G64"/>
  <c r="G65"/>
  <c r="D66"/>
  <c r="E66"/>
  <c r="G66"/>
  <c r="F66"/>
  <c r="G68"/>
  <c r="G69"/>
  <c r="D70"/>
  <c r="E70"/>
  <c r="G70"/>
  <c r="F70"/>
  <c r="G72"/>
  <c r="G73"/>
  <c r="G74"/>
  <c r="D80"/>
  <c r="E80"/>
  <c r="G80" s="1"/>
  <c r="F80"/>
  <c r="G82"/>
  <c r="G83"/>
  <c r="G84"/>
  <c r="G85"/>
  <c r="G88"/>
  <c r="G89"/>
  <c r="D91"/>
  <c r="G91" s="1"/>
  <c r="E91"/>
  <c r="F91"/>
  <c r="F90" s="1"/>
  <c r="G93"/>
  <c r="G94"/>
  <c r="D95"/>
  <c r="G95"/>
  <c r="E95"/>
  <c r="F95"/>
  <c r="G97"/>
  <c r="G98"/>
  <c r="D99"/>
  <c r="G99"/>
  <c r="E99"/>
  <c r="F99"/>
  <c r="G101"/>
  <c r="G102"/>
  <c r="D103"/>
  <c r="E103"/>
  <c r="F103"/>
  <c r="G103"/>
  <c r="G105"/>
  <c r="G106"/>
  <c r="D107"/>
  <c r="G107"/>
  <c r="E107"/>
  <c r="E90" s="1"/>
  <c r="E86" s="1"/>
  <c r="F107"/>
  <c r="G109"/>
  <c r="G110"/>
  <c r="D118"/>
  <c r="G118" s="1"/>
  <c r="E118"/>
  <c r="E117" s="1"/>
  <c r="E116" s="1"/>
  <c r="F118"/>
  <c r="F117" s="1"/>
  <c r="F116" s="1"/>
  <c r="G120"/>
  <c r="G121"/>
  <c r="D122"/>
  <c r="G122"/>
  <c r="E122"/>
  <c r="F122"/>
  <c r="G124"/>
  <c r="G125"/>
  <c r="D126"/>
  <c r="E126"/>
  <c r="F126"/>
  <c r="G126"/>
  <c r="G128"/>
  <c r="G129"/>
  <c r="D130"/>
  <c r="G130"/>
  <c r="E130"/>
  <c r="F130"/>
  <c r="G132"/>
  <c r="G133"/>
  <c r="D134"/>
  <c r="G134"/>
  <c r="E134"/>
  <c r="F134"/>
  <c r="G136"/>
  <c r="G137"/>
  <c r="D138"/>
  <c r="E138"/>
  <c r="G138" s="1"/>
  <c r="F138"/>
  <c r="G140"/>
  <c r="G141"/>
  <c r="D148"/>
  <c r="G148"/>
  <c r="E148"/>
  <c r="F148"/>
  <c r="G150"/>
  <c r="G151"/>
  <c r="D152"/>
  <c r="G152"/>
  <c r="E152"/>
  <c r="E147"/>
  <c r="F152"/>
  <c r="G154"/>
  <c r="G155"/>
  <c r="D156"/>
  <c r="D147" s="1"/>
  <c r="G147" s="1"/>
  <c r="E156"/>
  <c r="F156"/>
  <c r="F147"/>
  <c r="G156"/>
  <c r="G158"/>
  <c r="G159"/>
  <c r="D90"/>
  <c r="G24"/>
  <c r="D117"/>
  <c r="G117" s="1"/>
  <c r="F16"/>
  <c r="F87" l="1"/>
  <c r="F86"/>
  <c r="G16"/>
  <c r="D87"/>
  <c r="G90"/>
  <c r="D116"/>
  <c r="E44"/>
  <c r="G44" s="1"/>
  <c r="G32"/>
  <c r="D86" l="1"/>
  <c r="G86" s="1"/>
  <c r="G116"/>
  <c r="E87"/>
  <c r="G87" s="1"/>
</calcChain>
</file>

<file path=xl/sharedStrings.xml><?xml version="1.0" encoding="utf-8"?>
<sst xmlns="http://schemas.openxmlformats.org/spreadsheetml/2006/main" count="441" uniqueCount="311">
  <si>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</si>
  <si>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</si>
  <si>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</si>
  <si>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</si>
  <si>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Единица измерения: руб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</si>
  <si>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</si>
  <si>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</si>
  <si>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</si>
  <si>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</si>
  <si>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</si>
  <si>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</si>
  <si>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</si>
  <si>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</si>
  <si>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</si>
  <si>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</si>
  <si>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</si>
  <si>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</si>
  <si>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</si>
  <si>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</si>
  <si>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</si>
  <si>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</si>
  <si>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</si>
  <si>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</si>
  <si>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</si>
  <si>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</si>
  <si>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</si>
  <si>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 xml:space="preserve">                           в том числе:</t>
  </si>
  <si>
    <t>062</t>
  </si>
  <si>
    <t>152</t>
  </si>
  <si>
    <t>063</t>
  </si>
  <si>
    <t>153</t>
  </si>
  <si>
    <t>090</t>
  </si>
  <si>
    <t>170</t>
  </si>
  <si>
    <t>091</t>
  </si>
  <si>
    <t>171</t>
  </si>
  <si>
    <t>092</t>
  </si>
  <si>
    <t>172</t>
  </si>
  <si>
    <t xml:space="preserve">                           из них:</t>
  </si>
  <si>
    <t>093</t>
  </si>
  <si>
    <t>096</t>
  </si>
  <si>
    <t>099</t>
  </si>
  <si>
    <t>173</t>
  </si>
  <si>
    <t>180</t>
  </si>
  <si>
    <t>101</t>
  </si>
  <si>
    <t>102</t>
  </si>
  <si>
    <t>103</t>
  </si>
  <si>
    <t>104</t>
  </si>
  <si>
    <t>110</t>
  </si>
  <si>
    <t>Форма 0503721 с.2</t>
  </si>
  <si>
    <t xml:space="preserve">                             Наименование показателя</t>
  </si>
  <si>
    <t>200</t>
  </si>
  <si>
    <t>Оплата труда и начисления на выплаты по оплате труда</t>
  </si>
  <si>
    <t>160</t>
  </si>
  <si>
    <t>210</t>
  </si>
  <si>
    <t>161</t>
  </si>
  <si>
    <t>211</t>
  </si>
  <si>
    <t>162</t>
  </si>
  <si>
    <t>212</t>
  </si>
  <si>
    <t>163</t>
  </si>
  <si>
    <t>213</t>
  </si>
  <si>
    <t>220</t>
  </si>
  <si>
    <t>221</t>
  </si>
  <si>
    <t>222</t>
  </si>
  <si>
    <t>223</t>
  </si>
  <si>
    <t>174</t>
  </si>
  <si>
    <t>224</t>
  </si>
  <si>
    <t>175</t>
  </si>
  <si>
    <t>225</t>
  </si>
  <si>
    <t>176</t>
  </si>
  <si>
    <t>226</t>
  </si>
  <si>
    <t>190</t>
  </si>
  <si>
    <t>230</t>
  </si>
  <si>
    <t>191</t>
  </si>
  <si>
    <t>231</t>
  </si>
  <si>
    <t>192</t>
  </si>
  <si>
    <t>232</t>
  </si>
  <si>
    <t>240</t>
  </si>
  <si>
    <t>241</t>
  </si>
  <si>
    <t>242</t>
  </si>
  <si>
    <t>250</t>
  </si>
  <si>
    <t>252</t>
  </si>
  <si>
    <t>233</t>
  </si>
  <si>
    <t>253</t>
  </si>
  <si>
    <t>260</t>
  </si>
  <si>
    <t>262</t>
  </si>
  <si>
    <t>243</t>
  </si>
  <si>
    <t>263</t>
  </si>
  <si>
    <t>290</t>
  </si>
  <si>
    <t>Форма 0503721 с.3</t>
  </si>
  <si>
    <t xml:space="preserve"> Наименование показателя</t>
  </si>
  <si>
    <t>270</t>
  </si>
  <si>
    <t>261</t>
  </si>
  <si>
    <t>271</t>
  </si>
  <si>
    <t>264</t>
  </si>
  <si>
    <t>272</t>
  </si>
  <si>
    <t>269</t>
  </si>
  <si>
    <t>273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</si>
  <si>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</si>
  <si>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</si>
  <si>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</si>
  <si>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</si>
  <si>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</si>
  <si>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</si>
  <si>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</si>
  <si>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</si>
  <si>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</si>
  <si>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</si>
  <si>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</si>
  <si>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</si>
  <si>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</si>
  <si>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</si>
  <si>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</si>
  <si>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</si>
  <si>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</si>
  <si>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</si>
  <si>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</si>
  <si>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</si>
  <si>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</si>
  <si>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</si>
  <si>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</si>
  <si>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</si>
  <si>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</si>
  <si>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</si>
  <si>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380</t>
  </si>
  <si>
    <t>390</t>
  </si>
  <si>
    <t>411</t>
  </si>
  <si>
    <t>510</t>
  </si>
  <si>
    <t>412</t>
  </si>
  <si>
    <t>610</t>
  </si>
  <si>
    <t>421</t>
  </si>
  <si>
    <t>520</t>
  </si>
  <si>
    <t>уменьшение стоимости ценных бумаг, кроме акций</t>
  </si>
  <si>
    <t>422</t>
  </si>
  <si>
    <t>620</t>
  </si>
  <si>
    <t>Чистое поступление акций и иных форм участия в капитале</t>
  </si>
  <si>
    <t>441</t>
  </si>
  <si>
    <t>530</t>
  </si>
  <si>
    <t>442</t>
  </si>
  <si>
    <t>630</t>
  </si>
  <si>
    <t>Чистое предоставление займов (ссуд)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</si>
  <si>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</si>
  <si>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</si>
  <si>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</si>
  <si>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</si>
  <si>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</si>
  <si>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</si>
  <si>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</si>
  <si>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</si>
  <si>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</si>
  <si>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</si>
  <si>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</si>
  <si>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</si>
  <si>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</si>
  <si>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</si>
  <si>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</si>
  <si>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</si>
  <si>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Чистое увеличение задолженности по привлечениям перед резидентами</t>
  </si>
  <si>
    <t>521</t>
  </si>
  <si>
    <t>710</t>
  </si>
  <si>
    <t>522</t>
  </si>
  <si>
    <t>810</t>
  </si>
  <si>
    <t>Чистое увеличение задолженности по привлечениям перед нерезидентами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</si>
  <si>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</si>
  <si>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</si>
  <si>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</si>
  <si>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</si>
  <si>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</si>
  <si>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</si>
  <si>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</si>
  <si>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</si>
  <si>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</si>
  <si>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</si>
  <si>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</si>
  <si>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</si>
  <si>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</si>
  <si>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</si>
  <si>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</si>
  <si>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</si>
  <si>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</si>
  <si>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</si>
  <si>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</si>
  <si>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</si>
  <si>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</si>
  <si>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</si>
  <si>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</si>
  <si>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</si>
  <si>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</si>
  <si>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</si>
  <si>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</si>
  <si>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</si>
  <si>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Руководитель      _____________________________________</t>
  </si>
  <si>
    <t>Исполнитель      _____________________________________</t>
  </si>
  <si>
    <t>(телефон, e-mail)</t>
  </si>
  <si>
    <t>ИНН</t>
  </si>
  <si>
    <t>по ОКТМО</t>
  </si>
  <si>
    <t>303</t>
  </si>
  <si>
    <t>Резервы предстоящих расходов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</si>
  <si>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</si>
  <si>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</si>
  <si>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</si>
  <si>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</si>
  <si>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</si>
  <si>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</si>
  <si>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по субсидиям субсидии на осуществление капитальных вложений</t>
  </si>
  <si>
    <t>субсидии</t>
  </si>
  <si>
    <t>доходы от реализации активов</t>
  </si>
  <si>
    <t>доходы от переоценки активов</t>
  </si>
  <si>
    <t>чрезвычайные доходы от операций с активами</t>
  </si>
  <si>
    <t>иные трансферты</t>
  </si>
  <si>
    <t>Максимова Ю.В.</t>
  </si>
  <si>
    <t>01 января 2016 г.</t>
  </si>
  <si>
    <t>58609243</t>
  </si>
  <si>
    <t>ФГБДОУ "Центр развития ребенка - детский сад № 300"</t>
  </si>
  <si>
    <t>Малышкина В.И.</t>
  </si>
  <si>
    <t>007</t>
  </si>
  <si>
    <t>ГОД</t>
  </si>
  <si>
    <t>Ц2308</t>
  </si>
  <si>
    <t>5</t>
  </si>
  <si>
    <t>01.01.2016</t>
  </si>
  <si>
    <t>3</t>
  </si>
  <si>
    <t>500</t>
  </si>
  <si>
    <t>94179011</t>
  </si>
  <si>
    <t>Российская Федерация</t>
  </si>
  <si>
    <t>Федеральное агентство научных организаций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</si>
  <si>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</si>
  <si>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</si>
  <si>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</si>
  <si>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стоимости материальных запасов</t>
  </si>
  <si>
    <t>уменьшение затрат</t>
  </si>
  <si>
    <t>Чистое поступление средств учреждений</t>
  </si>
  <si>
    <t>Чистое поступление ценных бумаг, кроме акций</t>
  </si>
  <si>
    <t>Чистое поступление иных финансовых активов</t>
  </si>
  <si>
    <t>Чистое увеличение дебиторской задолженности</t>
  </si>
  <si>
    <t>поступление средств</t>
  </si>
  <si>
    <t>увеличение стоимости ценных бумаг, кроме акций</t>
  </si>
  <si>
    <t>увеличение стоимости акций и иных форм участия в капитале</t>
  </si>
  <si>
    <t>увеличение задолженности по  предоставленным займам (ссудам)</t>
  </si>
  <si>
    <t>увеличение стоимости  иных финансовых активов</t>
  </si>
  <si>
    <t>увеличение дебиторской задолженности</t>
  </si>
  <si>
    <t>выбытие средств</t>
  </si>
  <si>
    <t>уменьшение стоимости акций и иных форм участия в капитале</t>
  </si>
  <si>
    <t>уменьшение задолженности по  предоставленным займам (ссудам)</t>
  </si>
  <si>
    <t>уменьшение стоимости  иных финансовых активов</t>
  </si>
  <si>
    <t>уменьшение дебиторской задолженности</t>
  </si>
  <si>
    <t>Операции с обязательствами (стр.520 + стр.530 + стр.540)</t>
  </si>
  <si>
    <t>Чистое увеличение прочей кредиторской задолженности</t>
  </si>
  <si>
    <t>увеличение задолженности по привлечениям перед резидентами</t>
  </si>
  <si>
    <t>увеличение задолженности по привлечениям перед нерезидентами</t>
  </si>
  <si>
    <t>увеличение прочей кредиторской задолженности</t>
  </si>
  <si>
    <t>уменьшение задолженности по привлечениям перед резидентами</t>
  </si>
  <si>
    <t>уменьшение задолженности по привлечениям перед нерезидентами</t>
  </si>
  <si>
    <t>уменьшение прочей кредиторской задолженности</t>
  </si>
  <si>
    <t>арендная плата за пользование имуществом</t>
  </si>
  <si>
    <t>работы, услуги по содержанию имущества</t>
  </si>
  <si>
    <t>заработная плата</t>
  </si>
  <si>
    <t>прочие выплаты</t>
  </si>
  <si>
    <t>начисления на выплаты по оплате труда</t>
  </si>
  <si>
    <t>Приобретение работ, услуг</t>
  </si>
  <si>
    <t>услуги связи</t>
  </si>
  <si>
    <t>транспортные услуги</t>
  </si>
  <si>
    <t>коммунальные услуги</t>
  </si>
  <si>
    <t>Доходы от собственности</t>
  </si>
  <si>
    <t>Доходы (стр.030 + стр.040 + стр.050 + стр.060 + стр.090 + стр.100 + стр.110)</t>
  </si>
  <si>
    <t>Доходы от оказания платных услуг (работ)</t>
  </si>
  <si>
    <t>Доходы от штрафов, пени, иных сумм принудительного изъятия</t>
  </si>
  <si>
    <t>Безвозмездные  поступления от бюджетов</t>
  </si>
  <si>
    <t>поступления от наднациональных организаций и правительств 
                 иностранных государств</t>
  </si>
  <si>
    <t>поступления от международных финансовых организаций</t>
  </si>
  <si>
    <t>Доходы от операций с активами</t>
  </si>
  <si>
    <t>доходы от реализации нефинансовых активов</t>
  </si>
  <si>
    <t>доходы от реализации финансовых активов</t>
  </si>
  <si>
    <t>Прочие доходы</t>
  </si>
  <si>
    <t>иные прочие доходы</t>
  </si>
  <si>
    <t>Доходы будущих периодов</t>
  </si>
  <si>
    <t>Расходы  (стр.160 + стр.170 + стр. 190 + стр.210 +                                                             стр. 230 + стр. 240 + стр. 250 + стр. 260 + стр. 290)</t>
  </si>
  <si>
    <t>прочие работы, услуги</t>
  </si>
  <si>
    <t>Обслуживание долговых обязательств</t>
  </si>
  <si>
    <t>обслуживание долговых обязательств перед резидентами</t>
  </si>
  <si>
    <t>обслуживание долговых обязательств перед нерезидентами</t>
  </si>
  <si>
    <t>Безвозмездные перечисления организациям</t>
  </si>
  <si>
    <t>безвозмездные перечисления государственным
                   и муниципальным организациям</t>
  </si>
  <si>
    <t>безвозмездные перечисления организациям, за 
                   исключением государственных и муниципальных организаций</t>
  </si>
  <si>
    <t>Безвозмездные перечисления бюджетам</t>
  </si>
  <si>
    <t>Социальное обеспечение</t>
  </si>
  <si>
    <t>Прочие расходы</t>
  </si>
  <si>
    <t>Расходы по операциям с активами</t>
  </si>
  <si>
    <t>иностранных государств</t>
  </si>
  <si>
    <t>пособия по социальной помощи населению</t>
  </si>
  <si>
    <t>перечисления международным организациям</t>
  </si>
  <si>
    <t>пенсии, пособия, выплачиваемые организациями сектора
                  государственного управления</t>
  </si>
  <si>
    <t>амортизация основных средств и нематериальных активов</t>
  </si>
  <si>
    <t>расходование материальных запасов</t>
  </si>
  <si>
    <t>чрезвычайные расходы по операциям с активами</t>
  </si>
  <si>
    <t>Расходы будущих периодов</t>
  </si>
  <si>
    <t>Чистый операционный результат (стр.301 - стр.302 + стр.303); (стр.310 + стр.380)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</si>
  <si>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</si>
  <si>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</si>
  <si>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стр.370)</t>
  </si>
  <si>
    <t>Чистое поступление основных средств</t>
  </si>
  <si>
    <t>Чистое поступление нематериальных активов</t>
  </si>
  <si>
    <t>Чистое поступление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</si>
  <si>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</si>
  <si>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(работ, услуг)</t>
  </si>
  <si>
    <t>Операции с финансовыми активами и обязательствами (стр.390 - стр.510)</t>
  </si>
  <si>
    <t>Операции с финансовыми активами (стр.410 + стр.420 + стр.440 +стр.460 + стр.470 + стр.480)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</si>
  <si>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</si>
  <si>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</si>
  <si>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непроизведенных активов</t>
  </si>
  <si>
    <t>увеличение стоимости материальных запасов</t>
  </si>
  <si>
    <t>увеличение затрат</t>
  </si>
  <si>
    <t>50701000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</si>
</sst>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27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Continuous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centerContinuous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wrapText="1"/>
    </xf>
    <xf numFmtId="49" fontId="2" fillId="0" borderId="22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2" fillId="24" borderId="0" xfId="0" applyFont="1" applyFill="1" applyBorder="1" applyAlignment="1">
      <alignment horizontal="left" wrapText="1"/>
    </xf>
    <xf numFmtId="49" fontId="2" fillId="24" borderId="25" xfId="0" applyNumberFormat="1" applyFont="1" applyFill="1" applyBorder="1" applyAlignment="1">
      <alignment horizontal="center"/>
    </xf>
    <xf numFmtId="49" fontId="2" fillId="24" borderId="14" xfId="0" applyNumberFormat="1" applyFont="1" applyFill="1" applyBorder="1" applyAlignment="1">
      <alignment horizontal="center"/>
    </xf>
    <xf numFmtId="49" fontId="2" fillId="24" borderId="17" xfId="0" applyNumberFormat="1" applyFont="1" applyFill="1" applyBorder="1" applyAlignment="1">
      <alignment horizontal="center"/>
    </xf>
    <xf numFmtId="0" fontId="5" fillId="24" borderId="26" xfId="0" applyFont="1" applyFill="1" applyBorder="1" applyAlignment="1">
      <alignment horizontal="center" wrapText="1"/>
    </xf>
    <xf numFmtId="49" fontId="2" fillId="24" borderId="27" xfId="0" applyNumberFormat="1" applyFont="1" applyFill="1" applyBorder="1" applyAlignment="1">
      <alignment horizontal="center"/>
    </xf>
    <xf numFmtId="49" fontId="2" fillId="24" borderId="28" xfId="0" applyNumberFormat="1" applyFont="1" applyFill="1" applyBorder="1" applyAlignment="1">
      <alignment horizontal="center"/>
    </xf>
    <xf numFmtId="0" fontId="6" fillId="24" borderId="26" xfId="0" applyFont="1" applyFill="1" applyBorder="1" applyAlignment="1">
      <alignment horizontal="left" wrapText="1"/>
    </xf>
    <xf numFmtId="49" fontId="2" fillId="24" borderId="29" xfId="0" applyNumberFormat="1" applyFont="1" applyFill="1" applyBorder="1" applyAlignment="1">
      <alignment horizontal="center"/>
    </xf>
    <xf numFmtId="49" fontId="2" fillId="24" borderId="19" xfId="0" applyNumberFormat="1" applyFont="1" applyFill="1" applyBorder="1" applyAlignment="1">
      <alignment horizontal="center"/>
    </xf>
    <xf numFmtId="0" fontId="2" fillId="24" borderId="26" xfId="0" applyFont="1" applyFill="1" applyBorder="1" applyAlignment="1">
      <alignment horizontal="left" wrapText="1"/>
    </xf>
    <xf numFmtId="49" fontId="2" fillId="24" borderId="30" xfId="0" applyNumberFormat="1" applyFont="1" applyFill="1" applyBorder="1" applyAlignment="1">
      <alignment horizontal="center"/>
    </xf>
    <xf numFmtId="0" fontId="6" fillId="24" borderId="31" xfId="0" applyFont="1" applyFill="1" applyBorder="1" applyAlignment="1">
      <alignment horizontal="left" wrapText="1"/>
    </xf>
    <xf numFmtId="49" fontId="2" fillId="24" borderId="32" xfId="0" applyNumberFormat="1" applyFont="1" applyFill="1" applyBorder="1" applyAlignment="1">
      <alignment horizontal="center"/>
    </xf>
    <xf numFmtId="49" fontId="2" fillId="24" borderId="18" xfId="0" applyNumberFormat="1" applyFont="1" applyFill="1" applyBorder="1" applyAlignment="1">
      <alignment horizontal="center"/>
    </xf>
    <xf numFmtId="0" fontId="2" fillId="24" borderId="33" xfId="0" applyFont="1" applyFill="1" applyBorder="1" applyAlignment="1">
      <alignment horizontal="left" wrapText="1"/>
    </xf>
    <xf numFmtId="49" fontId="2" fillId="24" borderId="15" xfId="0" applyNumberFormat="1" applyFont="1" applyFill="1" applyBorder="1" applyAlignment="1">
      <alignment horizontal="center"/>
    </xf>
    <xf numFmtId="0" fontId="2" fillId="24" borderId="0" xfId="0" applyFont="1" applyFill="1"/>
    <xf numFmtId="49" fontId="2" fillId="24" borderId="34" xfId="0" applyNumberFormat="1" applyFont="1" applyFill="1" applyBorder="1" applyAlignment="1">
      <alignment horizontal="center"/>
    </xf>
    <xf numFmtId="49" fontId="2" fillId="24" borderId="35" xfId="0" applyNumberFormat="1" applyFont="1" applyFill="1" applyBorder="1" applyAlignment="1">
      <alignment horizontal="center"/>
    </xf>
    <xf numFmtId="49" fontId="2" fillId="24" borderId="36" xfId="0" applyNumberFormat="1" applyFont="1" applyFill="1" applyBorder="1" applyAlignment="1">
      <alignment horizontal="center"/>
    </xf>
    <xf numFmtId="0" fontId="6" fillId="24" borderId="0" xfId="0" applyFont="1" applyFill="1" applyBorder="1" applyAlignment="1">
      <alignment horizontal="left" wrapText="1"/>
    </xf>
    <xf numFmtId="0" fontId="2" fillId="24" borderId="37" xfId="0" applyFont="1" applyFill="1" applyBorder="1" applyAlignment="1">
      <alignment horizontal="left" wrapText="1"/>
    </xf>
    <xf numFmtId="49" fontId="2" fillId="24" borderId="38" xfId="0" applyNumberFormat="1" applyFont="1" applyFill="1" applyBorder="1" applyAlignment="1">
      <alignment horizontal="center"/>
    </xf>
    <xf numFmtId="49" fontId="2" fillId="24" borderId="39" xfId="0" applyNumberFormat="1" applyFont="1" applyFill="1" applyBorder="1" applyAlignment="1">
      <alignment horizontal="center"/>
    </xf>
    <xf numFmtId="49" fontId="2" fillId="24" borderId="21" xfId="0" applyNumberFormat="1" applyFont="1" applyFill="1" applyBorder="1" applyAlignment="1">
      <alignment horizontal="center"/>
    </xf>
    <xf numFmtId="0" fontId="2" fillId="24" borderId="31" xfId="0" applyFont="1" applyFill="1" applyBorder="1" applyAlignment="1">
      <alignment horizontal="left" wrapText="1"/>
    </xf>
    <xf numFmtId="0" fontId="7" fillId="24" borderId="26" xfId="0" applyFont="1" applyFill="1" applyBorder="1" applyAlignment="1">
      <alignment horizontal="center" wrapText="1"/>
    </xf>
    <xf numFmtId="0" fontId="5" fillId="24" borderId="31" xfId="0" applyFont="1" applyFill="1" applyBorder="1" applyAlignment="1">
      <alignment horizontal="left" wrapText="1"/>
    </xf>
    <xf numFmtId="0" fontId="2" fillId="24" borderId="18" xfId="0" applyFont="1" applyFill="1" applyBorder="1" applyAlignment="1">
      <alignment horizontal="center" vertical="center"/>
    </xf>
    <xf numFmtId="0" fontId="5" fillId="24" borderId="31" xfId="0" applyFont="1" applyFill="1" applyBorder="1" applyAlignment="1">
      <alignment horizontal="left" wrapText="1" indent="1"/>
    </xf>
    <xf numFmtId="0" fontId="2" fillId="24" borderId="15" xfId="0" applyFont="1" applyFill="1" applyBorder="1" applyAlignment="1">
      <alignment horizontal="center" vertical="center"/>
    </xf>
    <xf numFmtId="0" fontId="6" fillId="24" borderId="31" xfId="0" applyFont="1" applyFill="1" applyBorder="1" applyAlignment="1">
      <alignment horizontal="left" wrapText="1" indent="1"/>
    </xf>
    <xf numFmtId="0" fontId="2" fillId="24" borderId="37" xfId="0" applyFont="1" applyFill="1" applyBorder="1" applyAlignment="1">
      <alignment horizontal="left" wrapText="1" indent="5"/>
    </xf>
    <xf numFmtId="0" fontId="2" fillId="24" borderId="40" xfId="0" applyFont="1" applyFill="1" applyBorder="1" applyAlignment="1">
      <alignment horizontal="left" wrapText="1"/>
    </xf>
    <xf numFmtId="49" fontId="2" fillId="24" borderId="23" xfId="0" applyNumberFormat="1" applyFont="1" applyFill="1" applyBorder="1" applyAlignment="1">
      <alignment horizontal="center"/>
    </xf>
    <xf numFmtId="0" fontId="2" fillId="24" borderId="38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righ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22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41" xfId="0" applyNumberFormat="1" applyFont="1" applyFill="1" applyBorder="1" applyAlignment="1">
      <alignment horizontal="center"/>
    </xf>
    <xf numFmtId="164" fontId="2" fillId="0" borderId="41" xfId="0" applyNumberFormat="1" applyFont="1" applyFill="1" applyBorder="1" applyAlignment="1" applyProtection="1">
      <alignment horizontal="center"/>
      <protection locked="0"/>
    </xf>
    <xf numFmtId="164" fontId="2" fillId="0" borderId="41" xfId="0" applyNumberFormat="1" applyFont="1" applyFill="1" applyBorder="1" applyAlignment="1">
      <alignment horizontal="center" vertical="center"/>
    </xf>
    <xf numFmtId="49" fontId="2" fillId="0" borderId="42" xfId="0" applyNumberFormat="1" applyFont="1" applyBorder="1" applyAlignment="1"/>
    <xf numFmtId="49" fontId="2" fillId="0" borderId="22" xfId="0" applyNumberFormat="1" applyFont="1" applyBorder="1" applyAlignment="1" applyProtection="1">
      <alignment horizontal="center" wrapText="1"/>
      <protection locked="0"/>
    </xf>
    <xf numFmtId="164" fontId="2" fillId="25" borderId="43" xfId="0" applyNumberFormat="1" applyFont="1" applyFill="1" applyBorder="1" applyAlignment="1">
      <alignment horizontal="right"/>
    </xf>
    <xf numFmtId="164" fontId="2" fillId="24" borderId="20" xfId="0" applyNumberFormat="1" applyFont="1" applyFill="1" applyBorder="1" applyAlignment="1">
      <alignment horizontal="right"/>
    </xf>
    <xf numFmtId="164" fontId="2" fillId="0" borderId="44" xfId="0" applyNumberFormat="1" applyFont="1" applyBorder="1" applyAlignment="1" applyProtection="1">
      <alignment horizontal="right"/>
      <protection locked="0"/>
    </xf>
    <xf numFmtId="164" fontId="2" fillId="24" borderId="19" xfId="0" applyNumberFormat="1" applyFont="1" applyFill="1" applyBorder="1" applyAlignment="1">
      <alignment horizontal="right"/>
    </xf>
    <xf numFmtId="164" fontId="2" fillId="25" borderId="45" xfId="0" applyNumberFormat="1" applyFont="1" applyFill="1" applyBorder="1" applyAlignment="1">
      <alignment horizontal="right"/>
    </xf>
    <xf numFmtId="164" fontId="2" fillId="26" borderId="44" xfId="0" applyNumberFormat="1" applyFont="1" applyFill="1" applyBorder="1" applyAlignment="1">
      <alignment horizontal="right"/>
    </xf>
    <xf numFmtId="164" fontId="2" fillId="24" borderId="14" xfId="0" applyNumberFormat="1" applyFont="1" applyFill="1" applyBorder="1" applyAlignment="1">
      <alignment horizontal="right"/>
    </xf>
    <xf numFmtId="164" fontId="2" fillId="24" borderId="16" xfId="0" applyNumberFormat="1" applyFont="1" applyFill="1" applyBorder="1" applyAlignment="1">
      <alignment horizontal="right"/>
    </xf>
    <xf numFmtId="164" fontId="2" fillId="24" borderId="17" xfId="0" applyNumberFormat="1" applyFont="1" applyFill="1" applyBorder="1" applyAlignment="1">
      <alignment horizontal="right"/>
    </xf>
    <xf numFmtId="164" fontId="2" fillId="24" borderId="46" xfId="0" applyNumberFormat="1" applyFont="1" applyFill="1" applyBorder="1" applyAlignment="1">
      <alignment horizontal="right"/>
    </xf>
    <xf numFmtId="164" fontId="2" fillId="24" borderId="44" xfId="0" applyNumberFormat="1" applyFont="1" applyFill="1" applyBorder="1" applyAlignment="1">
      <alignment horizontal="right"/>
    </xf>
    <xf numFmtId="164" fontId="2" fillId="25" borderId="47" xfId="0" applyNumberFormat="1" applyFont="1" applyFill="1" applyBorder="1" applyAlignment="1">
      <alignment horizontal="right"/>
    </xf>
    <xf numFmtId="164" fontId="2" fillId="26" borderId="20" xfId="0" applyNumberFormat="1" applyFont="1" applyFill="1" applyBorder="1" applyAlignment="1">
      <alignment horizontal="right"/>
    </xf>
    <xf numFmtId="164" fontId="2" fillId="24" borderId="13" xfId="0" applyNumberFormat="1" applyFont="1" applyFill="1" applyBorder="1" applyAlignment="1">
      <alignment horizontal="right"/>
    </xf>
    <xf numFmtId="164" fontId="2" fillId="24" borderId="13" xfId="0" applyNumberFormat="1" applyFont="1" applyFill="1" applyBorder="1" applyAlignment="1" applyProtection="1">
      <alignment horizontal="right"/>
      <protection locked="0"/>
    </xf>
    <xf numFmtId="164" fontId="2" fillId="24" borderId="16" xfId="0" applyNumberFormat="1" applyFont="1" applyFill="1" applyBorder="1" applyAlignment="1" applyProtection="1">
      <alignment horizontal="right"/>
      <protection locked="0"/>
    </xf>
    <xf numFmtId="164" fontId="2" fillId="0" borderId="20" xfId="0" applyNumberFormat="1" applyFont="1" applyBorder="1" applyAlignment="1" applyProtection="1">
      <alignment horizontal="right"/>
      <protection locked="0"/>
    </xf>
    <xf numFmtId="164" fontId="2" fillId="24" borderId="32" xfId="0" applyNumberFormat="1" applyFont="1" applyFill="1" applyBorder="1" applyAlignment="1">
      <alignment horizontal="right"/>
    </xf>
    <xf numFmtId="164" fontId="2" fillId="26" borderId="32" xfId="0" applyNumberFormat="1" applyFont="1" applyFill="1" applyBorder="1" applyAlignment="1">
      <alignment horizontal="right"/>
    </xf>
    <xf numFmtId="164" fontId="2" fillId="0" borderId="19" xfId="0" applyNumberFormat="1" applyFont="1" applyBorder="1" applyAlignment="1" applyProtection="1">
      <alignment horizontal="right"/>
      <protection locked="0"/>
    </xf>
    <xf numFmtId="164" fontId="2" fillId="0" borderId="32" xfId="0" applyNumberFormat="1" applyFont="1" applyBorder="1" applyAlignment="1" applyProtection="1">
      <alignment horizontal="right"/>
      <protection locked="0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25" borderId="48" xfId="0" applyNumberFormat="1" applyFont="1" applyFill="1" applyBorder="1" applyAlignment="1">
      <alignment horizontal="right"/>
    </xf>
    <xf numFmtId="164" fontId="2" fillId="26" borderId="19" xfId="0" applyNumberFormat="1" applyFont="1" applyFill="1" applyBorder="1" applyAlignment="1">
      <alignment horizontal="right"/>
    </xf>
    <xf numFmtId="164" fontId="2" fillId="25" borderId="49" xfId="0" applyNumberFormat="1" applyFont="1" applyFill="1" applyBorder="1" applyAlignment="1">
      <alignment horizontal="right"/>
    </xf>
    <xf numFmtId="164" fontId="2" fillId="0" borderId="17" xfId="0" applyNumberFormat="1" applyFont="1" applyBorder="1" applyAlignment="1" applyProtection="1">
      <alignment horizontal="right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6" fillId="24" borderId="26" xfId="0" applyFont="1" applyFill="1" applyBorder="1" applyAlignment="1">
      <alignment horizontal="left" wrapText="1" indent="1"/>
    </xf>
    <xf numFmtId="164" fontId="2" fillId="0" borderId="32" xfId="0" applyNumberFormat="1" applyFont="1" applyFill="1" applyBorder="1" applyAlignment="1" applyProtection="1">
      <alignment horizontal="right"/>
      <protection locked="0"/>
    </xf>
    <xf numFmtId="164" fontId="2" fillId="0" borderId="44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0" fontId="2" fillId="24" borderId="0" xfId="0" applyFont="1" applyFill="1" applyBorder="1" applyAlignment="1">
      <alignment horizontal="left" wrapText="1" indent="4"/>
    </xf>
    <xf numFmtId="0" fontId="2" fillId="24" borderId="26" xfId="0" applyFont="1" applyFill="1" applyBorder="1" applyAlignment="1">
      <alignment horizontal="left" wrapText="1" indent="4"/>
    </xf>
    <xf numFmtId="0" fontId="2" fillId="0" borderId="50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64" fontId="2" fillId="27" borderId="32" xfId="0" applyNumberFormat="1" applyFont="1" applyFill="1" applyBorder="1" applyAlignment="1">
      <alignment horizontal="right"/>
    </xf>
    <xf numFmtId="164" fontId="2" fillId="28" borderId="28" xfId="0" applyNumberFormat="1" applyFont="1" applyFill="1" applyBorder="1" applyAlignment="1">
      <alignment horizontal="right"/>
    </xf>
    <xf numFmtId="164" fontId="2" fillId="28" borderId="14" xfId="0" applyNumberFormat="1" applyFont="1" applyFill="1" applyBorder="1" applyAlignment="1">
      <alignment horizontal="right"/>
    </xf>
    <xf numFmtId="164" fontId="2" fillId="28" borderId="32" xfId="0" applyNumberFormat="1" applyFont="1" applyFill="1" applyBorder="1" applyAlignment="1">
      <alignment horizontal="right"/>
    </xf>
    <xf numFmtId="164" fontId="2" fillId="28" borderId="51" xfId="0" applyNumberFormat="1" applyFont="1" applyFill="1" applyBorder="1" applyAlignment="1">
      <alignment horizontal="right"/>
    </xf>
    <xf numFmtId="164" fontId="2" fillId="29" borderId="52" xfId="0" applyNumberFormat="1" applyFont="1" applyFill="1" applyBorder="1" applyAlignment="1">
      <alignment horizontal="right"/>
    </xf>
    <xf numFmtId="164" fontId="2" fillId="29" borderId="32" xfId="0" applyNumberFormat="1" applyFont="1" applyFill="1" applyBorder="1" applyAlignment="1">
      <alignment horizontal="right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164" fontId="2" fillId="30" borderId="44" xfId="0" applyNumberFormat="1" applyFont="1" applyFill="1" applyBorder="1" applyAlignment="1" applyProtection="1">
      <alignment horizontal="right"/>
    </xf>
    <xf numFmtId="164" fontId="2" fillId="30" borderId="44" xfId="0" applyNumberFormat="1" applyFont="1" applyFill="1" applyBorder="1" applyAlignment="1">
      <alignment horizontal="right"/>
    </xf>
    <xf numFmtId="164" fontId="2" fillId="0" borderId="19" xfId="0" applyNumberFormat="1" applyFont="1" applyBorder="1" applyAlignment="1" applyProtection="1">
      <alignment horizontal="right"/>
    </xf>
    <xf numFmtId="164" fontId="2" fillId="0" borderId="32" xfId="0" applyNumberFormat="1" applyFont="1" applyBorder="1" applyAlignment="1" applyProtection="1">
      <alignment horizontal="right"/>
    </xf>
    <xf numFmtId="164" fontId="2" fillId="0" borderId="44" xfId="0" applyNumberFormat="1" applyFont="1" applyBorder="1" applyAlignment="1" applyProtection="1">
      <alignment horizontal="right"/>
    </xf>
    <xf numFmtId="164" fontId="2" fillId="0" borderId="20" xfId="0" applyNumberFormat="1" applyFont="1" applyBorder="1" applyAlignment="1" applyProtection="1">
      <alignment horizontal="right"/>
    </xf>
    <xf numFmtId="164" fontId="2" fillId="0" borderId="16" xfId="0" applyNumberFormat="1" applyFont="1" applyBorder="1" applyAlignment="1" applyProtection="1">
      <alignment horizontal="right"/>
    </xf>
    <xf numFmtId="164" fontId="2" fillId="0" borderId="13" xfId="0" applyNumberFormat="1" applyFont="1" applyBorder="1" applyAlignment="1" applyProtection="1">
      <alignment horizontal="right"/>
    </xf>
    <xf numFmtId="49" fontId="2" fillId="0" borderId="42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 applyProtection="1">
      <alignment horizontal="center" wrapText="1"/>
      <protection locked="0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22" xfId="0" applyFont="1" applyBorder="1" applyAlignment="1" applyProtection="1">
      <alignment horizontal="center"/>
      <protection locked="0"/>
    </xf>
    <xf numFmtId="0" fontId="0" fillId="0" borderId="42" xfId="0" applyNumberFormat="1" applyBorder="1" applyAlignment="1" applyProtection="1">
      <alignment horizontal="left" wrapText="1"/>
      <protection locked="0"/>
    </xf>
    <xf numFmtId="0" fontId="0" fillId="0" borderId="22" xfId="0" applyNumberFormat="1" applyBorder="1" applyAlignment="1" applyProtection="1">
      <alignment horizontal="left" wrapText="1"/>
      <protection locked="0"/>
    </xf>
    <xf numFmtId="0" fontId="0" fillId="0" borderId="53" xfId="0" applyNumberFormat="1" applyBorder="1" applyAlignment="1" applyProtection="1">
      <alignment horizontal="left" wrapText="1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P172"/>
  <sheetViews>
    <sheetView tabSelected="1" workbookViewId="0">
      <selection sqref="A1:F1"/>
    </sheetView>
  </sheetViews>
  <sheetFormatPr defaultRowHeight="15"/>
  <cols>
    <col min="1" max="1" width="55.7109375" style="37" customWidth="1"/>
    <col min="2" max="3" width="5.7109375" style="37" customWidth="1"/>
    <col min="4" max="5" width="18.7109375" style="37" customWidth="1"/>
    <col min="6" max="7" width="18.7109375" style="36" customWidth="1"/>
    <col min="8" max="8" width="9.140625" style="1" hidden="1" customWidth="1"/>
    <col min="9" max="16384" width="9.140625" style="1"/>
  </cols>
  <sheetData>
    <row r="1" spans="1:8" ht="15.75">
      <c r="A1" s="162" t="s">
        <v>0</v>
      </c>
      <c r="B1" s="163"/>
      <c r="C1" s="163"/>
      <c r="D1" s="163"/>
      <c r="E1" s="163"/>
      <c r="F1" s="164"/>
      <c r="G1" s="138" t="s">
        <v>1</v>
      </c>
      <c r="H1" s="36"/>
    </row>
    <row r="2" spans="1:8">
      <c r="A2" s="2"/>
      <c r="B2" s="2"/>
      <c r="C2" s="2"/>
      <c r="D2" s="2"/>
      <c r="E2" s="2"/>
      <c r="F2" s="8" t="s">
        <v>171</v>
      </c>
      <c r="G2" s="139" t="s">
        <v>2</v>
      </c>
      <c r="H2" s="36" t="s">
        <v>217</v>
      </c>
    </row>
    <row r="3" spans="1:8">
      <c r="A3" s="4"/>
      <c r="B3" s="3" t="s">
        <v>176</v>
      </c>
      <c r="C3" s="165" t="s">
        <v>210</v>
      </c>
      <c r="D3" s="165"/>
      <c r="E3" s="3"/>
      <c r="F3" s="8" t="s">
        <v>172</v>
      </c>
      <c r="G3" s="130">
        <v>42370</v>
      </c>
      <c r="H3" s="36" t="s">
        <v>220</v>
      </c>
    </row>
    <row r="4" spans="1:8" ht="25.5" customHeight="1">
      <c r="A4" s="6" t="s">
        <v>177</v>
      </c>
      <c r="B4" s="167" t="s">
        <v>212</v>
      </c>
      <c r="C4" s="167"/>
      <c r="D4" s="167"/>
      <c r="E4" s="167"/>
      <c r="F4" s="8" t="s">
        <v>173</v>
      </c>
      <c r="G4" s="129" t="s">
        <v>211</v>
      </c>
      <c r="H4" s="36" t="s">
        <v>218</v>
      </c>
    </row>
    <row r="5" spans="1:8" ht="14.25" customHeight="1">
      <c r="A5" s="6" t="s">
        <v>178</v>
      </c>
      <c r="B5" s="168"/>
      <c r="C5" s="168"/>
      <c r="D5" s="168"/>
      <c r="E5" s="168"/>
      <c r="F5" s="8" t="s">
        <v>193</v>
      </c>
      <c r="G5" s="5">
        <v>5408179233</v>
      </c>
      <c r="H5" s="36"/>
    </row>
    <row r="6" spans="1:8">
      <c r="A6" s="6" t="s">
        <v>179</v>
      </c>
      <c r="B6" s="168" t="s">
        <v>222</v>
      </c>
      <c r="C6" s="168"/>
      <c r="D6" s="168"/>
      <c r="E6" s="168"/>
      <c r="F6" s="8" t="s">
        <v>194</v>
      </c>
      <c r="G6" s="128" t="s">
        <v>310</v>
      </c>
      <c r="H6" s="36" t="s">
        <v>219</v>
      </c>
    </row>
    <row r="7" spans="1:8">
      <c r="B7" s="166" t="s">
        <v>223</v>
      </c>
      <c r="C7" s="166"/>
      <c r="D7" s="166"/>
      <c r="E7" s="166"/>
      <c r="F7" s="8" t="s">
        <v>173</v>
      </c>
      <c r="G7" s="129" t="s">
        <v>221</v>
      </c>
      <c r="H7" s="36"/>
    </row>
    <row r="8" spans="1:8" ht="10.5" customHeight="1">
      <c r="A8" s="6" t="s">
        <v>180</v>
      </c>
      <c r="B8" s="167"/>
      <c r="C8" s="167"/>
      <c r="D8" s="167"/>
      <c r="E8" s="167"/>
      <c r="F8" s="8" t="s">
        <v>174</v>
      </c>
      <c r="G8" s="129" t="s">
        <v>214</v>
      </c>
      <c r="H8" s="36"/>
    </row>
    <row r="9" spans="1:8" ht="19.5" customHeight="1">
      <c r="A9" s="10" t="s">
        <v>3</v>
      </c>
      <c r="B9"/>
      <c r="C9" s="7"/>
      <c r="D9" s="11"/>
      <c r="E9" s="11"/>
      <c r="F9" s="8"/>
      <c r="G9" s="9"/>
      <c r="H9" s="36" t="s">
        <v>215</v>
      </c>
    </row>
    <row r="10" spans="1:8" ht="15.75" thickBot="1">
      <c r="A10" s="4" t="s">
        <v>4</v>
      </c>
      <c r="B10"/>
      <c r="C10" s="7"/>
      <c r="D10" s="11"/>
      <c r="E10" s="11"/>
      <c r="F10" s="8" t="s">
        <v>175</v>
      </c>
      <c r="G10" s="12">
        <v>383</v>
      </c>
      <c r="H10" s="36" t="s">
        <v>216</v>
      </c>
    </row>
    <row r="11" spans="1:8" ht="9" customHeight="1">
      <c r="A11" s="11"/>
      <c r="B11" s="11"/>
      <c r="C11" s="11"/>
      <c r="D11" s="11"/>
      <c r="E11" s="11"/>
      <c r="F11" s="11"/>
      <c r="G11" s="11"/>
    </row>
    <row r="12" spans="1:8" s="3" customFormat="1" ht="12" customHeight="1">
      <c r="A12" s="13"/>
      <c r="B12" s="14" t="s">
        <v>5</v>
      </c>
      <c r="C12" s="158" t="s">
        <v>6</v>
      </c>
      <c r="D12" s="15" t="s">
        <v>7</v>
      </c>
      <c r="E12" s="15" t="s">
        <v>197</v>
      </c>
      <c r="F12" s="16" t="s">
        <v>200</v>
      </c>
      <c r="G12" s="17"/>
    </row>
    <row r="13" spans="1:8" s="3" customFormat="1" ht="12" customHeight="1">
      <c r="A13" s="18" t="s">
        <v>8</v>
      </c>
      <c r="B13" s="19" t="s">
        <v>9</v>
      </c>
      <c r="C13" s="159"/>
      <c r="D13" s="20" t="s">
        <v>10</v>
      </c>
      <c r="E13" s="20" t="s">
        <v>198</v>
      </c>
      <c r="F13" s="21" t="s">
        <v>201</v>
      </c>
      <c r="G13" s="22" t="s">
        <v>11</v>
      </c>
    </row>
    <row r="14" spans="1:8" s="3" customFormat="1" ht="12" customHeight="1">
      <c r="A14" s="23"/>
      <c r="B14" s="19" t="s">
        <v>12</v>
      </c>
      <c r="C14" s="160"/>
      <c r="D14" s="24" t="s">
        <v>13</v>
      </c>
      <c r="E14" s="20" t="s">
        <v>199</v>
      </c>
      <c r="F14" s="21" t="s">
        <v>202</v>
      </c>
      <c r="G14" s="22"/>
    </row>
    <row r="15" spans="1:8" s="3" customFormat="1" ht="12" customHeight="1" thickBot="1">
      <c r="A15" s="25">
        <v>1</v>
      </c>
      <c r="B15" s="26">
        <v>2</v>
      </c>
      <c r="C15" s="26">
        <v>3</v>
      </c>
      <c r="D15" s="27">
        <v>4</v>
      </c>
      <c r="E15" s="27">
        <v>5</v>
      </c>
      <c r="F15" s="16" t="s">
        <v>14</v>
      </c>
      <c r="G15" s="28" t="s">
        <v>15</v>
      </c>
    </row>
    <row r="16" spans="1:8" s="3" customFormat="1" ht="24">
      <c r="A16" s="42" t="s">
        <v>262</v>
      </c>
      <c r="B16" s="43" t="s">
        <v>16</v>
      </c>
      <c r="C16" s="44" t="s">
        <v>17</v>
      </c>
      <c r="D16" s="144">
        <f>D17+D18+D19+D20+D24+D32+D38</f>
        <v>150000</v>
      </c>
      <c r="E16" s="144">
        <f>E17+E18+E19+E20+E24+E32+E38</f>
        <v>7437537</v>
      </c>
      <c r="F16" s="144">
        <f>F17+F18+F19+F20+F24+F32+F38</f>
        <v>4993805.91</v>
      </c>
      <c r="G16" s="100">
        <f>SUM(D16:F16)</f>
        <v>12581342.91</v>
      </c>
    </row>
    <row r="17" spans="1:7" s="3" customFormat="1" ht="12">
      <c r="A17" s="45" t="s">
        <v>261</v>
      </c>
      <c r="B17" s="46" t="s">
        <v>18</v>
      </c>
      <c r="C17" s="47" t="s">
        <v>19</v>
      </c>
      <c r="D17" s="101"/>
      <c r="E17" s="148"/>
      <c r="F17" s="102"/>
      <c r="G17" s="104">
        <f>SUM(D17:F17)</f>
        <v>0</v>
      </c>
    </row>
    <row r="18" spans="1:7" s="3" customFormat="1" ht="12">
      <c r="A18" s="45" t="s">
        <v>263</v>
      </c>
      <c r="B18" s="46" t="s">
        <v>20</v>
      </c>
      <c r="C18" s="47" t="s">
        <v>21</v>
      </c>
      <c r="D18" s="101"/>
      <c r="E18" s="148"/>
      <c r="F18" s="102">
        <v>4357805.91</v>
      </c>
      <c r="G18" s="104">
        <f>SUM(D18:F18)</f>
        <v>4357805.91</v>
      </c>
    </row>
    <row r="19" spans="1:7" s="3" customFormat="1" ht="24">
      <c r="A19" s="45" t="s">
        <v>264</v>
      </c>
      <c r="B19" s="46" t="s">
        <v>22</v>
      </c>
      <c r="C19" s="47" t="s">
        <v>23</v>
      </c>
      <c r="D19" s="101"/>
      <c r="E19" s="148"/>
      <c r="F19" s="102"/>
      <c r="G19" s="104">
        <f>SUM(D19:F19)</f>
        <v>0</v>
      </c>
    </row>
    <row r="20" spans="1:7" s="3" customFormat="1" ht="12">
      <c r="A20" s="45" t="s">
        <v>265</v>
      </c>
      <c r="B20" s="46" t="s">
        <v>24</v>
      </c>
      <c r="C20" s="47" t="s">
        <v>25</v>
      </c>
      <c r="D20" s="101"/>
      <c r="E20" s="149"/>
      <c r="F20" s="105">
        <f>F22+F23</f>
        <v>0</v>
      </c>
      <c r="G20" s="104">
        <f>SUM(D20:F20)</f>
        <v>0</v>
      </c>
    </row>
    <row r="21" spans="1:7" s="3" customFormat="1" ht="9.9499999999999993" customHeight="1">
      <c r="A21" s="38" t="s">
        <v>26</v>
      </c>
      <c r="B21" s="39"/>
      <c r="C21" s="40"/>
      <c r="D21" s="106"/>
      <c r="E21" s="107"/>
      <c r="F21" s="108"/>
      <c r="G21" s="109"/>
    </row>
    <row r="22" spans="1:7" s="3" customFormat="1" ht="22.5">
      <c r="A22" s="48" t="s">
        <v>266</v>
      </c>
      <c r="B22" s="49" t="s">
        <v>27</v>
      </c>
      <c r="C22" s="47" t="s">
        <v>28</v>
      </c>
      <c r="D22" s="110"/>
      <c r="E22" s="148"/>
      <c r="F22" s="102"/>
      <c r="G22" s="111">
        <f>SUM(D22:F22)</f>
        <v>0</v>
      </c>
    </row>
    <row r="23" spans="1:7" s="3" customFormat="1" ht="11.25">
      <c r="A23" s="48" t="s">
        <v>267</v>
      </c>
      <c r="B23" s="46" t="s">
        <v>29</v>
      </c>
      <c r="C23" s="47" t="s">
        <v>30</v>
      </c>
      <c r="D23" s="101"/>
      <c r="E23" s="148"/>
      <c r="F23" s="102"/>
      <c r="G23" s="104">
        <f>SUM(D23:F23)</f>
        <v>0</v>
      </c>
    </row>
    <row r="24" spans="1:7" s="3" customFormat="1" ht="12">
      <c r="A24" s="45" t="s">
        <v>268</v>
      </c>
      <c r="B24" s="46" t="s">
        <v>31</v>
      </c>
      <c r="C24" s="47" t="s">
        <v>32</v>
      </c>
      <c r="D24" s="112">
        <f>D26+D27+D31</f>
        <v>0</v>
      </c>
      <c r="E24" s="105">
        <f>E26+E27+E31</f>
        <v>0</v>
      </c>
      <c r="F24" s="105">
        <f>F26+F27+F31</f>
        <v>0</v>
      </c>
      <c r="G24" s="104">
        <f>SUM(D24:F24)</f>
        <v>0</v>
      </c>
    </row>
    <row r="25" spans="1:7" s="3" customFormat="1" ht="9.9499999999999993" customHeight="1">
      <c r="A25" s="38" t="s">
        <v>26</v>
      </c>
      <c r="B25" s="39"/>
      <c r="C25" s="41"/>
      <c r="D25" s="113"/>
      <c r="E25" s="107"/>
      <c r="F25" s="107"/>
      <c r="G25" s="109"/>
    </row>
    <row r="26" spans="1:7" s="3" customFormat="1" ht="11.25">
      <c r="A26" s="137" t="s">
        <v>206</v>
      </c>
      <c r="B26" s="49" t="s">
        <v>33</v>
      </c>
      <c r="C26" s="47" t="s">
        <v>34</v>
      </c>
      <c r="D26" s="102"/>
      <c r="E26" s="102"/>
      <c r="F26" s="102"/>
      <c r="G26" s="111">
        <f>SUM(D26:F26)</f>
        <v>0</v>
      </c>
    </row>
    <row r="27" spans="1:7" s="3" customFormat="1" ht="11.25">
      <c r="A27" s="137" t="s">
        <v>205</v>
      </c>
      <c r="B27" s="46" t="s">
        <v>35</v>
      </c>
      <c r="C27" s="47" t="s">
        <v>36</v>
      </c>
      <c r="D27" s="112">
        <f>D29</f>
        <v>0</v>
      </c>
      <c r="E27" s="105">
        <f>E29+E30</f>
        <v>0</v>
      </c>
      <c r="F27" s="105">
        <f>F29+F30</f>
        <v>0</v>
      </c>
      <c r="G27" s="104">
        <f>SUM(D27:F27)</f>
        <v>0</v>
      </c>
    </row>
    <row r="28" spans="1:7" s="3" customFormat="1" ht="9.9499999999999993" customHeight="1">
      <c r="A28" s="38" t="s">
        <v>37</v>
      </c>
      <c r="B28" s="39"/>
      <c r="C28" s="41"/>
      <c r="D28" s="114"/>
      <c r="E28" s="115"/>
      <c r="F28" s="115"/>
      <c r="G28" s="109"/>
    </row>
    <row r="29" spans="1:7" s="3" customFormat="1" ht="11.25">
      <c r="A29" s="48" t="s">
        <v>269</v>
      </c>
      <c r="B29" s="49" t="s">
        <v>38</v>
      </c>
      <c r="C29" s="47" t="s">
        <v>36</v>
      </c>
      <c r="D29" s="102"/>
      <c r="E29" s="102"/>
      <c r="F29" s="102"/>
      <c r="G29" s="111">
        <f>SUM(D29:F29)</f>
        <v>0</v>
      </c>
    </row>
    <row r="30" spans="1:7" s="3" customFormat="1" ht="11.25">
      <c r="A30" s="48" t="s">
        <v>270</v>
      </c>
      <c r="B30" s="46" t="s">
        <v>39</v>
      </c>
      <c r="C30" s="47" t="s">
        <v>36</v>
      </c>
      <c r="D30" s="101"/>
      <c r="E30" s="148"/>
      <c r="F30" s="102"/>
      <c r="G30" s="104">
        <f>SUM(D30:F30)</f>
        <v>0</v>
      </c>
    </row>
    <row r="31" spans="1:7" s="3" customFormat="1" ht="11.25">
      <c r="A31" s="137" t="s">
        <v>207</v>
      </c>
      <c r="B31" s="46" t="s">
        <v>40</v>
      </c>
      <c r="C31" s="47" t="s">
        <v>41</v>
      </c>
      <c r="D31" s="116"/>
      <c r="E31" s="102"/>
      <c r="F31" s="102"/>
      <c r="G31" s="104">
        <f>SUM(D31:F31)</f>
        <v>0</v>
      </c>
    </row>
    <row r="32" spans="1:7" s="3" customFormat="1" ht="12">
      <c r="A32" s="50" t="s">
        <v>271</v>
      </c>
      <c r="B32" s="46" t="s">
        <v>17</v>
      </c>
      <c r="C32" s="51" t="s">
        <v>42</v>
      </c>
      <c r="D32" s="112">
        <f>D34+D35+D36+D37</f>
        <v>150000</v>
      </c>
      <c r="E32" s="112">
        <f>E34+E35+E36+E37</f>
        <v>7437537</v>
      </c>
      <c r="F32" s="112">
        <f>F34+F35+F36+F37</f>
        <v>636000</v>
      </c>
      <c r="G32" s="104">
        <f>SUM(D32:F32)</f>
        <v>8223537</v>
      </c>
    </row>
    <row r="33" spans="1:7" s="3" customFormat="1" ht="9.9499999999999993" customHeight="1">
      <c r="A33" s="38" t="s">
        <v>26</v>
      </c>
      <c r="B33" s="39"/>
      <c r="C33" s="40"/>
      <c r="D33" s="113"/>
      <c r="E33" s="113"/>
      <c r="F33" s="113"/>
      <c r="G33" s="109"/>
    </row>
    <row r="34" spans="1:7" s="3" customFormat="1" ht="11.25">
      <c r="A34" s="136" t="s">
        <v>204</v>
      </c>
      <c r="B34" s="49" t="s">
        <v>43</v>
      </c>
      <c r="C34" s="47" t="s">
        <v>42</v>
      </c>
      <c r="D34" s="134">
        <v>150000</v>
      </c>
      <c r="E34" s="102">
        <v>7437537</v>
      </c>
      <c r="F34" s="102"/>
      <c r="G34" s="111">
        <f>SUM(D34:F34)</f>
        <v>7587537</v>
      </c>
    </row>
    <row r="35" spans="1:7" s="3" customFormat="1" ht="22.5">
      <c r="A35" s="136" t="s">
        <v>203</v>
      </c>
      <c r="B35" s="49" t="s">
        <v>44</v>
      </c>
      <c r="C35" s="47" t="s">
        <v>42</v>
      </c>
      <c r="D35" s="102"/>
      <c r="E35" s="110"/>
      <c r="F35" s="103"/>
      <c r="G35" s="104">
        <f>SUM(D35:F35)</f>
        <v>0</v>
      </c>
    </row>
    <row r="36" spans="1:7" s="3" customFormat="1" ht="11.25">
      <c r="A36" s="136" t="s">
        <v>208</v>
      </c>
      <c r="B36" s="49" t="s">
        <v>45</v>
      </c>
      <c r="C36" s="47" t="s">
        <v>42</v>
      </c>
      <c r="D36" s="110"/>
      <c r="E36" s="110"/>
      <c r="F36" s="147">
        <v>636000</v>
      </c>
      <c r="G36" s="104">
        <f>SUM(D36:F36)</f>
        <v>636000</v>
      </c>
    </row>
    <row r="37" spans="1:7" s="3" customFormat="1" ht="11.25">
      <c r="A37" s="136" t="s">
        <v>272</v>
      </c>
      <c r="B37" s="49" t="s">
        <v>46</v>
      </c>
      <c r="C37" s="47" t="s">
        <v>42</v>
      </c>
      <c r="D37" s="134"/>
      <c r="E37" s="102"/>
      <c r="F37" s="102"/>
      <c r="G37" s="104">
        <f>SUM(D37:F37)</f>
        <v>0</v>
      </c>
    </row>
    <row r="38" spans="1:7" s="3" customFormat="1" ht="12.75" thickBot="1">
      <c r="A38" s="50" t="s">
        <v>273</v>
      </c>
      <c r="B38" s="62" t="s">
        <v>47</v>
      </c>
      <c r="C38" s="73" t="s">
        <v>17</v>
      </c>
      <c r="D38" s="135"/>
      <c r="E38" s="127"/>
      <c r="F38" s="127"/>
      <c r="G38" s="122">
        <f>SUM(D38:F38)</f>
        <v>0</v>
      </c>
    </row>
    <row r="39" spans="1:7" s="3" customFormat="1" ht="12" customHeight="1">
      <c r="A39" s="29"/>
      <c r="B39" s="30"/>
      <c r="C39" s="30"/>
      <c r="D39" s="30"/>
      <c r="E39" s="30"/>
      <c r="F39" s="30"/>
      <c r="G39" s="78" t="s">
        <v>48</v>
      </c>
    </row>
    <row r="40" spans="1:7" s="3" customFormat="1" ht="12" customHeight="1">
      <c r="A40" s="13"/>
      <c r="B40" s="14" t="s">
        <v>5</v>
      </c>
      <c r="C40" s="158" t="s">
        <v>6</v>
      </c>
      <c r="D40" s="15" t="s">
        <v>7</v>
      </c>
      <c r="E40" s="15" t="s">
        <v>197</v>
      </c>
      <c r="F40" s="16" t="s">
        <v>200</v>
      </c>
      <c r="G40" s="77"/>
    </row>
    <row r="41" spans="1:7" s="3" customFormat="1" ht="12" customHeight="1">
      <c r="A41" s="23" t="s">
        <v>49</v>
      </c>
      <c r="B41" s="19" t="s">
        <v>9</v>
      </c>
      <c r="C41" s="159"/>
      <c r="D41" s="20" t="s">
        <v>10</v>
      </c>
      <c r="E41" s="20" t="s">
        <v>198</v>
      </c>
      <c r="F41" s="21" t="s">
        <v>201</v>
      </c>
      <c r="G41" s="75" t="s">
        <v>11</v>
      </c>
    </row>
    <row r="42" spans="1:7" s="3" customFormat="1" ht="12" customHeight="1">
      <c r="A42" s="23"/>
      <c r="B42" s="19" t="s">
        <v>12</v>
      </c>
      <c r="C42" s="160"/>
      <c r="D42" s="24" t="s">
        <v>13</v>
      </c>
      <c r="E42" s="20" t="s">
        <v>199</v>
      </c>
      <c r="F42" s="21" t="s">
        <v>202</v>
      </c>
      <c r="G42" s="75"/>
    </row>
    <row r="43" spans="1:7" s="3" customFormat="1" ht="12" customHeight="1" thickBot="1">
      <c r="A43" s="25">
        <v>1</v>
      </c>
      <c r="B43" s="26">
        <v>2</v>
      </c>
      <c r="C43" s="26">
        <v>3</v>
      </c>
      <c r="D43" s="27">
        <v>4</v>
      </c>
      <c r="E43" s="27">
        <v>5</v>
      </c>
      <c r="F43" s="16" t="s">
        <v>14</v>
      </c>
      <c r="G43" s="76" t="s">
        <v>15</v>
      </c>
    </row>
    <row r="44" spans="1:7" s="3" customFormat="1" ht="24">
      <c r="A44" s="42" t="s">
        <v>274</v>
      </c>
      <c r="B44" s="43" t="s">
        <v>25</v>
      </c>
      <c r="C44" s="57" t="s">
        <v>50</v>
      </c>
      <c r="D44" s="141">
        <f>D45+D50+D58+D62+D66+D70+D74+D80+D85</f>
        <v>0</v>
      </c>
      <c r="E44" s="141">
        <f>E45+E50+E58+E62+E66+E70+E74+E80+E85</f>
        <v>8320319.9900000002</v>
      </c>
      <c r="F44" s="141">
        <f>F45+F50+F58+F62+F66+F70+F74+F80+F85</f>
        <v>5229200.82</v>
      </c>
      <c r="G44" s="100">
        <f>SUM(D44:F44)</f>
        <v>13549520.810000001</v>
      </c>
    </row>
    <row r="45" spans="1:7" s="3" customFormat="1" ht="12">
      <c r="A45" s="45" t="s">
        <v>51</v>
      </c>
      <c r="B45" s="46" t="s">
        <v>52</v>
      </c>
      <c r="C45" s="58" t="s">
        <v>53</v>
      </c>
      <c r="D45" s="118">
        <f>SUM(D47:D49)</f>
        <v>0</v>
      </c>
      <c r="E45" s="118">
        <f>SUM(E47:E49)</f>
        <v>7122540</v>
      </c>
      <c r="F45" s="118">
        <f>SUM(F47:F49)</f>
        <v>2449041.5099999998</v>
      </c>
      <c r="G45" s="104">
        <f>SUM(D45:F45)</f>
        <v>9571581.5099999998</v>
      </c>
    </row>
    <row r="46" spans="1:7" s="3" customFormat="1" ht="9.9499999999999993" customHeight="1">
      <c r="A46" s="38" t="s">
        <v>26</v>
      </c>
      <c r="B46" s="39"/>
      <c r="C46" s="52"/>
      <c r="D46" s="106"/>
      <c r="E46" s="106"/>
      <c r="F46" s="106"/>
      <c r="G46" s="109"/>
    </row>
    <row r="47" spans="1:7" s="3" customFormat="1" ht="11.25">
      <c r="A47" s="48" t="s">
        <v>254</v>
      </c>
      <c r="B47" s="49" t="s">
        <v>54</v>
      </c>
      <c r="C47" s="58" t="s">
        <v>55</v>
      </c>
      <c r="D47" s="119"/>
      <c r="E47" s="119">
        <v>5481142.1500000004</v>
      </c>
      <c r="F47" s="119">
        <v>1877462.72</v>
      </c>
      <c r="G47" s="111">
        <f>SUM(D47:F47)</f>
        <v>7358604.8700000001</v>
      </c>
    </row>
    <row r="48" spans="1:7" s="3" customFormat="1" ht="11.25">
      <c r="A48" s="48" t="s">
        <v>255</v>
      </c>
      <c r="B48" s="46" t="s">
        <v>56</v>
      </c>
      <c r="C48" s="58" t="s">
        <v>57</v>
      </c>
      <c r="D48" s="120"/>
      <c r="E48" s="120"/>
      <c r="F48" s="120">
        <v>2919.61</v>
      </c>
      <c r="G48" s="104">
        <f>SUM(D48:F48)</f>
        <v>2919.61</v>
      </c>
    </row>
    <row r="49" spans="1:7" s="3" customFormat="1" ht="11.25">
      <c r="A49" s="48" t="s">
        <v>256</v>
      </c>
      <c r="B49" s="46" t="s">
        <v>58</v>
      </c>
      <c r="C49" s="58" t="s">
        <v>59</v>
      </c>
      <c r="D49" s="120"/>
      <c r="E49" s="120">
        <v>1641397.85</v>
      </c>
      <c r="F49" s="120">
        <v>568659.18000000005</v>
      </c>
      <c r="G49" s="104">
        <f>SUM(D49:F49)</f>
        <v>2210057.0299999998</v>
      </c>
    </row>
    <row r="50" spans="1:7" s="3" customFormat="1" ht="12">
      <c r="A50" s="45" t="s">
        <v>257</v>
      </c>
      <c r="B50" s="46" t="s">
        <v>32</v>
      </c>
      <c r="C50" s="58" t="s">
        <v>60</v>
      </c>
      <c r="D50" s="118">
        <f>SUM(D52:D57)</f>
        <v>0</v>
      </c>
      <c r="E50" s="118">
        <f>SUM(E52:E57)</f>
        <v>804397</v>
      </c>
      <c r="F50" s="118">
        <f>SUM(F52:F57)</f>
        <v>980602.89</v>
      </c>
      <c r="G50" s="104">
        <f>SUM(D50:F50)</f>
        <v>1784999.89</v>
      </c>
    </row>
    <row r="51" spans="1:7" s="3" customFormat="1" ht="9.9499999999999993" customHeight="1">
      <c r="A51" s="38" t="s">
        <v>26</v>
      </c>
      <c r="B51" s="39"/>
      <c r="C51" s="52"/>
      <c r="D51" s="106"/>
      <c r="E51" s="108"/>
      <c r="F51" s="108"/>
      <c r="G51" s="109"/>
    </row>
    <row r="52" spans="1:7" s="3" customFormat="1" ht="11.25">
      <c r="A52" s="48" t="s">
        <v>258</v>
      </c>
      <c r="B52" s="49" t="s">
        <v>34</v>
      </c>
      <c r="C52" s="58" t="s">
        <v>61</v>
      </c>
      <c r="D52" s="119"/>
      <c r="E52" s="119">
        <v>60000</v>
      </c>
      <c r="F52" s="119"/>
      <c r="G52" s="111">
        <f t="shared" ref="G52:G58" si="0">SUM(D52:F52)</f>
        <v>60000</v>
      </c>
    </row>
    <row r="53" spans="1:7" s="3" customFormat="1" ht="11.25">
      <c r="A53" s="48" t="s">
        <v>259</v>
      </c>
      <c r="B53" s="46" t="s">
        <v>36</v>
      </c>
      <c r="C53" s="58" t="s">
        <v>62</v>
      </c>
      <c r="D53" s="120"/>
      <c r="E53" s="120"/>
      <c r="F53" s="120"/>
      <c r="G53" s="104">
        <f t="shared" si="0"/>
        <v>0</v>
      </c>
    </row>
    <row r="54" spans="1:7" s="3" customFormat="1" ht="11.25">
      <c r="A54" s="48" t="s">
        <v>260</v>
      </c>
      <c r="B54" s="46" t="s">
        <v>41</v>
      </c>
      <c r="C54" s="58" t="s">
        <v>63</v>
      </c>
      <c r="D54" s="120"/>
      <c r="E54" s="120">
        <v>484397</v>
      </c>
      <c r="F54" s="120">
        <v>37114.050000000003</v>
      </c>
      <c r="G54" s="104">
        <f t="shared" si="0"/>
        <v>521511.05</v>
      </c>
    </row>
    <row r="55" spans="1:7" s="3" customFormat="1" ht="11.25">
      <c r="A55" s="48" t="s">
        <v>252</v>
      </c>
      <c r="B55" s="46" t="s">
        <v>64</v>
      </c>
      <c r="C55" s="58" t="s">
        <v>65</v>
      </c>
      <c r="D55" s="120"/>
      <c r="E55" s="120"/>
      <c r="F55" s="120"/>
      <c r="G55" s="104">
        <f t="shared" si="0"/>
        <v>0</v>
      </c>
    </row>
    <row r="56" spans="1:7" s="3" customFormat="1" ht="11.25">
      <c r="A56" s="48" t="s">
        <v>253</v>
      </c>
      <c r="B56" s="46" t="s">
        <v>66</v>
      </c>
      <c r="C56" s="58" t="s">
        <v>67</v>
      </c>
      <c r="D56" s="120"/>
      <c r="E56" s="120">
        <v>260000</v>
      </c>
      <c r="F56" s="120">
        <v>78457.460000000006</v>
      </c>
      <c r="G56" s="104">
        <f t="shared" si="0"/>
        <v>338457.46</v>
      </c>
    </row>
    <row r="57" spans="1:7" s="3" customFormat="1" ht="11.25">
      <c r="A57" s="48" t="s">
        <v>275</v>
      </c>
      <c r="B57" s="46" t="s">
        <v>68</v>
      </c>
      <c r="C57" s="58" t="s">
        <v>69</v>
      </c>
      <c r="D57" s="120"/>
      <c r="E57" s="120"/>
      <c r="F57" s="120">
        <v>865031.38</v>
      </c>
      <c r="G57" s="104">
        <f t="shared" si="0"/>
        <v>865031.38</v>
      </c>
    </row>
    <row r="58" spans="1:7" s="3" customFormat="1" ht="12">
      <c r="A58" s="59" t="s">
        <v>276</v>
      </c>
      <c r="B58" s="46" t="s">
        <v>70</v>
      </c>
      <c r="C58" s="51" t="s">
        <v>71</v>
      </c>
      <c r="D58" s="117"/>
      <c r="E58" s="118">
        <f>SUM(E60:E61)</f>
        <v>0</v>
      </c>
      <c r="F58" s="118">
        <f>SUM(F60:F61)</f>
        <v>0</v>
      </c>
      <c r="G58" s="104">
        <f t="shared" si="0"/>
        <v>0</v>
      </c>
    </row>
    <row r="59" spans="1:7" s="3" customFormat="1" ht="9.9499999999999993" customHeight="1">
      <c r="A59" s="53" t="s">
        <v>26</v>
      </c>
      <c r="B59" s="39"/>
      <c r="C59" s="54"/>
      <c r="D59" s="106"/>
      <c r="E59" s="106"/>
      <c r="F59" s="106"/>
      <c r="G59" s="109"/>
    </row>
    <row r="60" spans="1:7" s="3" customFormat="1" ht="11.25">
      <c r="A60" s="48" t="s">
        <v>277</v>
      </c>
      <c r="B60" s="49" t="s">
        <v>72</v>
      </c>
      <c r="C60" s="58" t="s">
        <v>73</v>
      </c>
      <c r="D60" s="103"/>
      <c r="E60" s="119"/>
      <c r="F60" s="119"/>
      <c r="G60" s="111">
        <f>SUM(D60:F60)</f>
        <v>0</v>
      </c>
    </row>
    <row r="61" spans="1:7" s="3" customFormat="1" ht="11.25">
      <c r="A61" s="48" t="s">
        <v>278</v>
      </c>
      <c r="B61" s="46" t="s">
        <v>74</v>
      </c>
      <c r="C61" s="58" t="s">
        <v>75</v>
      </c>
      <c r="D61" s="117"/>
      <c r="E61" s="120"/>
      <c r="F61" s="120"/>
      <c r="G61" s="104">
        <f>SUM(D61:F61)</f>
        <v>0</v>
      </c>
    </row>
    <row r="62" spans="1:7" s="3" customFormat="1" ht="12">
      <c r="A62" s="45" t="s">
        <v>279</v>
      </c>
      <c r="B62" s="46" t="s">
        <v>53</v>
      </c>
      <c r="C62" s="58" t="s">
        <v>76</v>
      </c>
      <c r="D62" s="118">
        <f>SUM(D64:D65)</f>
        <v>0</v>
      </c>
      <c r="E62" s="118">
        <f>SUM(E64:E65)</f>
        <v>0</v>
      </c>
      <c r="F62" s="118">
        <f>SUM(F64:F65)</f>
        <v>0</v>
      </c>
      <c r="G62" s="104">
        <f>SUM(D62:F62)</f>
        <v>0</v>
      </c>
    </row>
    <row r="63" spans="1:7" s="3" customFormat="1" ht="9.9499999999999993" customHeight="1">
      <c r="A63" s="38" t="s">
        <v>26</v>
      </c>
      <c r="B63" s="39"/>
      <c r="C63" s="52"/>
      <c r="D63" s="106"/>
      <c r="E63" s="106"/>
      <c r="F63" s="106"/>
      <c r="G63" s="109"/>
    </row>
    <row r="64" spans="1:7" s="3" customFormat="1" ht="22.5">
      <c r="A64" s="48" t="s">
        <v>280</v>
      </c>
      <c r="B64" s="49" t="s">
        <v>55</v>
      </c>
      <c r="C64" s="58" t="s">
        <v>77</v>
      </c>
      <c r="D64" s="119"/>
      <c r="E64" s="119"/>
      <c r="F64" s="119"/>
      <c r="G64" s="111">
        <f>SUM(D64:F64)</f>
        <v>0</v>
      </c>
    </row>
    <row r="65" spans="1:7" s="3" customFormat="1" ht="33.75">
      <c r="A65" s="60" t="s">
        <v>281</v>
      </c>
      <c r="B65" s="49" t="s">
        <v>57</v>
      </c>
      <c r="C65" s="58" t="s">
        <v>78</v>
      </c>
      <c r="D65" s="119"/>
      <c r="E65" s="119"/>
      <c r="F65" s="119"/>
      <c r="G65" s="104">
        <f>SUM(D65:F65)</f>
        <v>0</v>
      </c>
    </row>
    <row r="66" spans="1:7" s="3" customFormat="1" ht="12">
      <c r="A66" s="45" t="s">
        <v>282</v>
      </c>
      <c r="B66" s="49" t="s">
        <v>71</v>
      </c>
      <c r="C66" s="58" t="s">
        <v>79</v>
      </c>
      <c r="D66" s="118">
        <f>SUM(D68:D69)</f>
        <v>0</v>
      </c>
      <c r="E66" s="118">
        <f>SUM(E68:E69)</f>
        <v>0</v>
      </c>
      <c r="F66" s="118">
        <f>SUM(F68:F69)</f>
        <v>0</v>
      </c>
      <c r="G66" s="104">
        <f>SUM(D66:F66)</f>
        <v>0</v>
      </c>
    </row>
    <row r="67" spans="1:7" s="3" customFormat="1" ht="9.9499999999999993" customHeight="1">
      <c r="A67" s="38" t="s">
        <v>26</v>
      </c>
      <c r="B67" s="39"/>
      <c r="C67" s="54"/>
      <c r="D67" s="106"/>
      <c r="E67" s="106"/>
      <c r="F67" s="106"/>
      <c r="G67" s="109"/>
    </row>
    <row r="68" spans="1:7" s="3" customFormat="1" ht="11.25">
      <c r="A68" s="48" t="s">
        <v>286</v>
      </c>
      <c r="B68" s="49" t="s">
        <v>75</v>
      </c>
      <c r="C68" s="58" t="s">
        <v>80</v>
      </c>
      <c r="D68" s="150"/>
      <c r="E68" s="150"/>
      <c r="F68" s="119"/>
      <c r="G68" s="111">
        <f>SUM(D68:F68)</f>
        <v>0</v>
      </c>
    </row>
    <row r="69" spans="1:7" s="3" customFormat="1" ht="11.25">
      <c r="A69" s="48" t="s">
        <v>288</v>
      </c>
      <c r="B69" s="46" t="s">
        <v>81</v>
      </c>
      <c r="C69" s="61" t="s">
        <v>82</v>
      </c>
      <c r="D69" s="151"/>
      <c r="E69" s="120"/>
      <c r="F69" s="120"/>
      <c r="G69" s="104">
        <f>SUM(D69:F69)</f>
        <v>0</v>
      </c>
    </row>
    <row r="70" spans="1:7" s="3" customFormat="1" ht="12">
      <c r="A70" s="45" t="s">
        <v>283</v>
      </c>
      <c r="B70" s="46" t="s">
        <v>76</v>
      </c>
      <c r="C70" s="58" t="s">
        <v>83</v>
      </c>
      <c r="D70" s="118">
        <f>SUM(D72:D73)</f>
        <v>0</v>
      </c>
      <c r="E70" s="118">
        <f>SUM(E72:E73)</f>
        <v>0</v>
      </c>
      <c r="F70" s="118">
        <f>SUM(F72:F73)</f>
        <v>0</v>
      </c>
      <c r="G70" s="104">
        <f>SUM(D70:F70)</f>
        <v>0</v>
      </c>
    </row>
    <row r="71" spans="1:7" s="3" customFormat="1" ht="9.9499999999999993" customHeight="1">
      <c r="A71" s="38" t="s">
        <v>26</v>
      </c>
      <c r="B71" s="39"/>
      <c r="C71" s="54"/>
      <c r="D71" s="106"/>
      <c r="E71" s="106"/>
      <c r="F71" s="106"/>
      <c r="G71" s="109"/>
    </row>
    <row r="72" spans="1:7" s="3" customFormat="1" ht="11.25">
      <c r="A72" s="48" t="s">
        <v>287</v>
      </c>
      <c r="B72" s="49" t="s">
        <v>78</v>
      </c>
      <c r="C72" s="58" t="s">
        <v>84</v>
      </c>
      <c r="D72" s="150"/>
      <c r="E72" s="119"/>
      <c r="F72" s="119"/>
      <c r="G72" s="111">
        <f>SUM(D72:F72)</f>
        <v>0</v>
      </c>
    </row>
    <row r="73" spans="1:7" s="3" customFormat="1" ht="22.5">
      <c r="A73" s="48" t="s">
        <v>289</v>
      </c>
      <c r="B73" s="49" t="s">
        <v>85</v>
      </c>
      <c r="C73" s="58" t="s">
        <v>86</v>
      </c>
      <c r="D73" s="150"/>
      <c r="E73" s="119"/>
      <c r="F73" s="119"/>
      <c r="G73" s="104">
        <f>SUM(D73:F73)</f>
        <v>0</v>
      </c>
    </row>
    <row r="74" spans="1:7" s="3" customFormat="1" ht="12.75" thickBot="1">
      <c r="A74" s="50" t="s">
        <v>284</v>
      </c>
      <c r="B74" s="62" t="s">
        <v>79</v>
      </c>
      <c r="C74" s="63" t="s">
        <v>87</v>
      </c>
      <c r="D74" s="121"/>
      <c r="E74" s="121"/>
      <c r="F74" s="121">
        <v>4704.95</v>
      </c>
      <c r="G74" s="122">
        <f>SUM(D74:F74)</f>
        <v>4704.95</v>
      </c>
    </row>
    <row r="75" spans="1:7" s="3" customFormat="1" ht="12" customHeight="1">
      <c r="A75" s="31"/>
      <c r="B75" s="30"/>
      <c r="C75" s="30"/>
      <c r="D75" s="30"/>
      <c r="E75" s="30"/>
      <c r="F75" s="30"/>
      <c r="G75" s="78" t="s">
        <v>88</v>
      </c>
    </row>
    <row r="76" spans="1:7" s="3" customFormat="1" ht="12" customHeight="1">
      <c r="A76" s="13"/>
      <c r="B76" s="19" t="s">
        <v>5</v>
      </c>
      <c r="C76" s="159" t="s">
        <v>6</v>
      </c>
      <c r="D76" s="20" t="s">
        <v>7</v>
      </c>
      <c r="E76" s="15" t="s">
        <v>197</v>
      </c>
      <c r="F76" s="16" t="s">
        <v>200</v>
      </c>
      <c r="G76" s="75"/>
    </row>
    <row r="77" spans="1:7" s="3" customFormat="1" ht="12" customHeight="1">
      <c r="A77" s="18" t="s">
        <v>89</v>
      </c>
      <c r="B77" s="19" t="s">
        <v>9</v>
      </c>
      <c r="C77" s="159"/>
      <c r="D77" s="20" t="s">
        <v>10</v>
      </c>
      <c r="E77" s="20" t="s">
        <v>198</v>
      </c>
      <c r="F77" s="21" t="s">
        <v>201</v>
      </c>
      <c r="G77" s="75" t="s">
        <v>11</v>
      </c>
    </row>
    <row r="78" spans="1:7" s="3" customFormat="1" ht="12" customHeight="1">
      <c r="A78" s="23"/>
      <c r="B78" s="19" t="s">
        <v>12</v>
      </c>
      <c r="C78" s="160"/>
      <c r="D78" s="24" t="s">
        <v>13</v>
      </c>
      <c r="E78" s="20" t="s">
        <v>199</v>
      </c>
      <c r="F78" s="21" t="s">
        <v>202</v>
      </c>
      <c r="G78" s="75"/>
    </row>
    <row r="79" spans="1:7" s="3" customFormat="1" ht="12" customHeight="1" thickBot="1">
      <c r="A79" s="25">
        <v>1</v>
      </c>
      <c r="B79" s="32">
        <v>2</v>
      </c>
      <c r="C79" s="32">
        <v>3</v>
      </c>
      <c r="D79" s="33">
        <v>4</v>
      </c>
      <c r="E79" s="33">
        <v>5</v>
      </c>
      <c r="F79" s="34" t="s">
        <v>14</v>
      </c>
      <c r="G79" s="76" t="s">
        <v>15</v>
      </c>
    </row>
    <row r="80" spans="1:7" s="3" customFormat="1" ht="12">
      <c r="A80" s="45" t="s">
        <v>285</v>
      </c>
      <c r="B80" s="49" t="s">
        <v>83</v>
      </c>
      <c r="C80" s="58" t="s">
        <v>90</v>
      </c>
      <c r="D80" s="123">
        <f>SUM(D82:D84)</f>
        <v>0</v>
      </c>
      <c r="E80" s="123">
        <f>SUM(E82:E84)</f>
        <v>393382.99</v>
      </c>
      <c r="F80" s="123">
        <f>SUM(F82:F84)</f>
        <v>1794851.47</v>
      </c>
      <c r="G80" s="124">
        <f>SUM(D80:F80)</f>
        <v>2188234.46</v>
      </c>
    </row>
    <row r="81" spans="1:7" s="3" customFormat="1" ht="9.9499999999999993" customHeight="1">
      <c r="A81" s="38" t="s">
        <v>26</v>
      </c>
      <c r="B81" s="39"/>
      <c r="C81" s="52"/>
      <c r="D81" s="106"/>
      <c r="E81" s="106"/>
      <c r="F81" s="106"/>
      <c r="G81" s="109"/>
    </row>
    <row r="82" spans="1:7" s="3" customFormat="1" ht="11.25">
      <c r="A82" s="48" t="s">
        <v>290</v>
      </c>
      <c r="B82" s="49" t="s">
        <v>91</v>
      </c>
      <c r="C82" s="58" t="s">
        <v>92</v>
      </c>
      <c r="D82" s="103"/>
      <c r="E82" s="119">
        <v>174889.08</v>
      </c>
      <c r="F82" s="119">
        <v>32709.51</v>
      </c>
      <c r="G82" s="124">
        <f t="shared" ref="G82:G91" si="1">SUM(D82:F82)</f>
        <v>207598.59</v>
      </c>
    </row>
    <row r="83" spans="1:7" s="3" customFormat="1" ht="11.25">
      <c r="A83" s="38" t="s">
        <v>291</v>
      </c>
      <c r="B83" s="46" t="s">
        <v>93</v>
      </c>
      <c r="C83" s="58" t="s">
        <v>94</v>
      </c>
      <c r="D83" s="120"/>
      <c r="E83" s="120">
        <v>218493.91</v>
      </c>
      <c r="F83" s="120">
        <v>1762141.96</v>
      </c>
      <c r="G83" s="124">
        <f t="shared" si="1"/>
        <v>1980635.87</v>
      </c>
    </row>
    <row r="84" spans="1:7" s="3" customFormat="1" ht="11.25">
      <c r="A84" s="64" t="s">
        <v>292</v>
      </c>
      <c r="B84" s="46" t="s">
        <v>95</v>
      </c>
      <c r="C84" s="58" t="s">
        <v>96</v>
      </c>
      <c r="D84" s="120"/>
      <c r="E84" s="120"/>
      <c r="F84" s="120"/>
      <c r="G84" s="124">
        <f t="shared" si="1"/>
        <v>0</v>
      </c>
    </row>
    <row r="85" spans="1:7" s="3" customFormat="1" ht="12">
      <c r="A85" s="50" t="s">
        <v>293</v>
      </c>
      <c r="B85" s="46" t="s">
        <v>87</v>
      </c>
      <c r="C85" s="58"/>
      <c r="D85" s="120"/>
      <c r="E85" s="120"/>
      <c r="F85" s="120"/>
      <c r="G85" s="124">
        <f t="shared" si="1"/>
        <v>0</v>
      </c>
    </row>
    <row r="86" spans="1:7" s="3" customFormat="1" ht="22.5">
      <c r="A86" s="65" t="s">
        <v>294</v>
      </c>
      <c r="B86" s="46" t="s">
        <v>97</v>
      </c>
      <c r="C86" s="58"/>
      <c r="D86" s="140">
        <f>D90+D116</f>
        <v>150000</v>
      </c>
      <c r="E86" s="140">
        <f>E90+E116</f>
        <v>-206782.99</v>
      </c>
      <c r="F86" s="140">
        <f>F90+F116</f>
        <v>-1394.91</v>
      </c>
      <c r="G86" s="124">
        <f t="shared" si="1"/>
        <v>-58177.9</v>
      </c>
    </row>
    <row r="87" spans="1:7" s="3" customFormat="1" ht="24">
      <c r="A87" s="45" t="s">
        <v>295</v>
      </c>
      <c r="B87" s="46" t="s">
        <v>98</v>
      </c>
      <c r="C87" s="58"/>
      <c r="D87" s="146">
        <f>D16-D44</f>
        <v>150000</v>
      </c>
      <c r="E87" s="146">
        <f>E16-E44</f>
        <v>-882782.99</v>
      </c>
      <c r="F87" s="146">
        <f>F16-F44</f>
        <v>-235394.91</v>
      </c>
      <c r="G87" s="124">
        <f t="shared" si="1"/>
        <v>-968177.9</v>
      </c>
    </row>
    <row r="88" spans="1:7" s="3" customFormat="1" ht="12">
      <c r="A88" s="45" t="s">
        <v>296</v>
      </c>
      <c r="B88" s="46" t="s">
        <v>99</v>
      </c>
      <c r="C88" s="58"/>
      <c r="D88" s="117"/>
      <c r="E88" s="151"/>
      <c r="F88" s="120"/>
      <c r="G88" s="124">
        <f t="shared" si="1"/>
        <v>0</v>
      </c>
    </row>
    <row r="89" spans="1:7" s="3" customFormat="1" ht="12">
      <c r="A89" s="132" t="s">
        <v>196</v>
      </c>
      <c r="B89" s="46" t="s">
        <v>195</v>
      </c>
      <c r="C89" s="58"/>
      <c r="D89" s="133"/>
      <c r="E89" s="120">
        <v>676000</v>
      </c>
      <c r="F89" s="133">
        <v>234000</v>
      </c>
      <c r="G89" s="124">
        <f t="shared" si="1"/>
        <v>910000</v>
      </c>
    </row>
    <row r="90" spans="1:7" s="3" customFormat="1" ht="22.5">
      <c r="A90" s="65" t="s">
        <v>297</v>
      </c>
      <c r="B90" s="46" t="s">
        <v>100</v>
      </c>
      <c r="C90" s="58"/>
      <c r="D90" s="143">
        <f>D91+D95+D99+D103+D107</f>
        <v>0</v>
      </c>
      <c r="E90" s="143">
        <f>E91+E95+E99+E103+E107</f>
        <v>-56782.99</v>
      </c>
      <c r="F90" s="143">
        <f>F91+F95+F99+F103+F107</f>
        <v>39774.1</v>
      </c>
      <c r="G90" s="124">
        <f t="shared" si="1"/>
        <v>-17008.89</v>
      </c>
    </row>
    <row r="91" spans="1:7" s="3" customFormat="1" ht="12">
      <c r="A91" s="45" t="s">
        <v>298</v>
      </c>
      <c r="B91" s="46" t="s">
        <v>101</v>
      </c>
      <c r="C91" s="58"/>
      <c r="D91" s="118">
        <f>D93-D94</f>
        <v>0</v>
      </c>
      <c r="E91" s="118">
        <f>E93-E94</f>
        <v>-24889.08</v>
      </c>
      <c r="F91" s="118">
        <f>F93-F94</f>
        <v>0</v>
      </c>
      <c r="G91" s="124">
        <f t="shared" si="1"/>
        <v>-24889.08</v>
      </c>
    </row>
    <row r="92" spans="1:7" s="3" customFormat="1" ht="9.9499999999999993" customHeight="1">
      <c r="A92" s="38" t="s">
        <v>26</v>
      </c>
      <c r="B92" s="39"/>
      <c r="C92" s="52"/>
      <c r="D92" s="106"/>
      <c r="E92" s="106"/>
      <c r="F92" s="106"/>
      <c r="G92" s="109"/>
    </row>
    <row r="93" spans="1:7" s="3" customFormat="1" ht="11.25">
      <c r="A93" s="48" t="s">
        <v>305</v>
      </c>
      <c r="B93" s="49" t="s">
        <v>102</v>
      </c>
      <c r="C93" s="58" t="s">
        <v>100</v>
      </c>
      <c r="D93" s="119">
        <v>150000</v>
      </c>
      <c r="E93" s="119">
        <v>150000</v>
      </c>
      <c r="F93" s="119">
        <v>32709.51</v>
      </c>
      <c r="G93" s="124">
        <f>SUM(D93:F93)</f>
        <v>332709.51</v>
      </c>
    </row>
    <row r="94" spans="1:7" s="3" customFormat="1" ht="11.25">
      <c r="A94" s="48" t="s">
        <v>224</v>
      </c>
      <c r="B94" s="46" t="s">
        <v>103</v>
      </c>
      <c r="C94" s="58" t="s">
        <v>104</v>
      </c>
      <c r="D94" s="120">
        <v>150000</v>
      </c>
      <c r="E94" s="120">
        <v>174889.08</v>
      </c>
      <c r="F94" s="120">
        <v>32709.51</v>
      </c>
      <c r="G94" s="124">
        <f>SUM(D94:F94)</f>
        <v>357598.59</v>
      </c>
    </row>
    <row r="95" spans="1:7" s="3" customFormat="1" ht="12">
      <c r="A95" s="45" t="s">
        <v>299</v>
      </c>
      <c r="B95" s="46" t="s">
        <v>105</v>
      </c>
      <c r="C95" s="58"/>
      <c r="D95" s="118">
        <f>D97-D98</f>
        <v>0</v>
      </c>
      <c r="E95" s="118">
        <f>E97-E98</f>
        <v>0</v>
      </c>
      <c r="F95" s="118">
        <f>F97-F98</f>
        <v>0</v>
      </c>
      <c r="G95" s="124">
        <f>SUM(D95:F95)</f>
        <v>0</v>
      </c>
    </row>
    <row r="96" spans="1:7" s="3" customFormat="1" ht="9.9499999999999993" customHeight="1">
      <c r="A96" s="38" t="s">
        <v>26</v>
      </c>
      <c r="B96" s="39"/>
      <c r="C96" s="52"/>
      <c r="D96" s="106"/>
      <c r="E96" s="106"/>
      <c r="F96" s="106"/>
      <c r="G96" s="109"/>
    </row>
    <row r="97" spans="1:7" s="3" customFormat="1" ht="11.25">
      <c r="A97" s="48" t="s">
        <v>306</v>
      </c>
      <c r="B97" s="49" t="s">
        <v>106</v>
      </c>
      <c r="C97" s="58" t="s">
        <v>101</v>
      </c>
      <c r="D97" s="119"/>
      <c r="E97" s="119"/>
      <c r="F97" s="119"/>
      <c r="G97" s="124">
        <f>SUM(D97:F97)</f>
        <v>0</v>
      </c>
    </row>
    <row r="98" spans="1:7" s="3" customFormat="1" ht="11.25">
      <c r="A98" s="48" t="s">
        <v>225</v>
      </c>
      <c r="B98" s="46" t="s">
        <v>107</v>
      </c>
      <c r="C98" s="58" t="s">
        <v>108</v>
      </c>
      <c r="D98" s="120"/>
      <c r="E98" s="120"/>
      <c r="F98" s="120"/>
      <c r="G98" s="124">
        <f>SUM(D98:F98)</f>
        <v>0</v>
      </c>
    </row>
    <row r="99" spans="1:7" s="3" customFormat="1" ht="12">
      <c r="A99" s="45" t="s">
        <v>300</v>
      </c>
      <c r="B99" s="46" t="s">
        <v>109</v>
      </c>
      <c r="C99" s="58"/>
      <c r="D99" s="118">
        <f>D101-D102</f>
        <v>0</v>
      </c>
      <c r="E99" s="118">
        <f>E101-E102</f>
        <v>0</v>
      </c>
      <c r="F99" s="118">
        <f>F101-F102</f>
        <v>0</v>
      </c>
      <c r="G99" s="124">
        <f>SUM(D99:F99)</f>
        <v>0</v>
      </c>
    </row>
    <row r="100" spans="1:7" s="3" customFormat="1" ht="9.9499999999999993" customHeight="1">
      <c r="A100" s="38" t="s">
        <v>26</v>
      </c>
      <c r="B100" s="39"/>
      <c r="C100" s="52"/>
      <c r="D100" s="106"/>
      <c r="E100" s="106"/>
      <c r="F100" s="106"/>
      <c r="G100" s="109"/>
    </row>
    <row r="101" spans="1:7" s="3" customFormat="1" ht="11.25">
      <c r="A101" s="48" t="s">
        <v>307</v>
      </c>
      <c r="B101" s="49" t="s">
        <v>110</v>
      </c>
      <c r="C101" s="58" t="s">
        <v>105</v>
      </c>
      <c r="D101" s="119"/>
      <c r="E101" s="119"/>
      <c r="F101" s="119"/>
      <c r="G101" s="124">
        <f>SUM(D101:F101)</f>
        <v>0</v>
      </c>
    </row>
    <row r="102" spans="1:7" s="3" customFormat="1" ht="11.25">
      <c r="A102" s="48" t="s">
        <v>226</v>
      </c>
      <c r="B102" s="46" t="s">
        <v>111</v>
      </c>
      <c r="C102" s="61" t="s">
        <v>112</v>
      </c>
      <c r="D102" s="120"/>
      <c r="E102" s="120"/>
      <c r="F102" s="120"/>
      <c r="G102" s="124">
        <f>SUM(D102:F102)</f>
        <v>0</v>
      </c>
    </row>
    <row r="103" spans="1:7" s="3" customFormat="1" ht="12">
      <c r="A103" s="45" t="s">
        <v>301</v>
      </c>
      <c r="B103" s="49" t="s">
        <v>113</v>
      </c>
      <c r="C103" s="58"/>
      <c r="D103" s="123">
        <f>D105-D106</f>
        <v>0</v>
      </c>
      <c r="E103" s="123">
        <f>E105-E106</f>
        <v>-31893.91</v>
      </c>
      <c r="F103" s="123">
        <f>F105-F106</f>
        <v>39774.1</v>
      </c>
      <c r="G103" s="124">
        <f>SUM(D103:F103)</f>
        <v>7880.19</v>
      </c>
    </row>
    <row r="104" spans="1:7" s="3" customFormat="1" ht="9.9499999999999993" customHeight="1">
      <c r="A104" s="38" t="s">
        <v>26</v>
      </c>
      <c r="B104" s="39"/>
      <c r="C104" s="54"/>
      <c r="D104" s="106"/>
      <c r="E104" s="106"/>
      <c r="F104" s="106"/>
      <c r="G104" s="109"/>
    </row>
    <row r="105" spans="1:7" s="3" customFormat="1" ht="11.25">
      <c r="A105" s="48" t="s">
        <v>308</v>
      </c>
      <c r="B105" s="49" t="s">
        <v>114</v>
      </c>
      <c r="C105" s="58" t="s">
        <v>115</v>
      </c>
      <c r="D105" s="119"/>
      <c r="E105" s="119">
        <v>186600</v>
      </c>
      <c r="F105" s="119">
        <v>1801916.06</v>
      </c>
      <c r="G105" s="124">
        <f>SUM(D105:F105)</f>
        <v>1988516.06</v>
      </c>
    </row>
    <row r="106" spans="1:7" s="3" customFormat="1" ht="11.25">
      <c r="A106" s="64" t="s">
        <v>227</v>
      </c>
      <c r="B106" s="46" t="s">
        <v>116</v>
      </c>
      <c r="C106" s="61" t="s">
        <v>117</v>
      </c>
      <c r="D106" s="120"/>
      <c r="E106" s="120">
        <v>218493.91</v>
      </c>
      <c r="F106" s="120">
        <v>1762141.96</v>
      </c>
      <c r="G106" s="124">
        <f>SUM(D106:F106)</f>
        <v>1980635.87</v>
      </c>
    </row>
    <row r="107" spans="1:7" s="3" customFormat="1" ht="24">
      <c r="A107" s="45" t="s">
        <v>302</v>
      </c>
      <c r="B107" s="49" t="s">
        <v>118</v>
      </c>
      <c r="C107" s="58"/>
      <c r="D107" s="123">
        <f>D109-D110</f>
        <v>0</v>
      </c>
      <c r="E107" s="123">
        <f>E109-E110</f>
        <v>0</v>
      </c>
      <c r="F107" s="123">
        <f>F109-F110</f>
        <v>0</v>
      </c>
      <c r="G107" s="124">
        <f>SUM(D107:F107)</f>
        <v>0</v>
      </c>
    </row>
    <row r="108" spans="1:7" s="3" customFormat="1" ht="9.9499999999999993" customHeight="1">
      <c r="A108" s="38" t="s">
        <v>26</v>
      </c>
      <c r="B108" s="39"/>
      <c r="C108" s="54"/>
      <c r="D108" s="106"/>
      <c r="E108" s="106"/>
      <c r="F108" s="106"/>
      <c r="G108" s="109"/>
    </row>
    <row r="109" spans="1:7" s="3" customFormat="1" ht="11.25">
      <c r="A109" s="48" t="s">
        <v>309</v>
      </c>
      <c r="B109" s="49" t="s">
        <v>119</v>
      </c>
      <c r="C109" s="58" t="s">
        <v>120</v>
      </c>
      <c r="D109" s="119"/>
      <c r="E109" s="119">
        <v>676000</v>
      </c>
      <c r="F109" s="119">
        <v>234000</v>
      </c>
      <c r="G109" s="124">
        <f>SUM(D109:F109)</f>
        <v>910000</v>
      </c>
    </row>
    <row r="110" spans="1:7" s="3" customFormat="1" ht="12" thickBot="1">
      <c r="A110" s="64" t="s">
        <v>228</v>
      </c>
      <c r="B110" s="62" t="s">
        <v>121</v>
      </c>
      <c r="C110" s="63" t="s">
        <v>120</v>
      </c>
      <c r="D110" s="121"/>
      <c r="E110" s="121">
        <v>676000</v>
      </c>
      <c r="F110" s="121">
        <v>234000</v>
      </c>
      <c r="G110" s="122">
        <f>SUM(D110:F110)</f>
        <v>910000</v>
      </c>
    </row>
    <row r="111" spans="1:7" s="3" customFormat="1" ht="12.2" customHeight="1">
      <c r="A111" s="31"/>
      <c r="B111" s="30"/>
      <c r="C111" s="30"/>
      <c r="D111" s="30"/>
      <c r="E111" s="30"/>
      <c r="F111" s="30"/>
      <c r="G111" s="78" t="s">
        <v>122</v>
      </c>
    </row>
    <row r="112" spans="1:7" s="3" customFormat="1" ht="12.2" customHeight="1">
      <c r="A112" s="13"/>
      <c r="B112" s="14" t="s">
        <v>5</v>
      </c>
      <c r="C112" s="158" t="s">
        <v>6</v>
      </c>
      <c r="D112" s="15" t="s">
        <v>7</v>
      </c>
      <c r="E112" s="15" t="s">
        <v>197</v>
      </c>
      <c r="F112" s="16" t="s">
        <v>200</v>
      </c>
      <c r="G112" s="77"/>
    </row>
    <row r="113" spans="1:7" s="3" customFormat="1" ht="12.2" customHeight="1">
      <c r="A113" s="23" t="s">
        <v>49</v>
      </c>
      <c r="B113" s="19" t="s">
        <v>9</v>
      </c>
      <c r="C113" s="159"/>
      <c r="D113" s="20" t="s">
        <v>10</v>
      </c>
      <c r="E113" s="20" t="s">
        <v>198</v>
      </c>
      <c r="F113" s="21" t="s">
        <v>201</v>
      </c>
      <c r="G113" s="75" t="s">
        <v>11</v>
      </c>
    </row>
    <row r="114" spans="1:7" s="3" customFormat="1" ht="12.2" customHeight="1">
      <c r="A114" s="23"/>
      <c r="B114" s="19" t="s">
        <v>12</v>
      </c>
      <c r="C114" s="160"/>
      <c r="D114" s="24" t="s">
        <v>13</v>
      </c>
      <c r="E114" s="20" t="s">
        <v>199</v>
      </c>
      <c r="F114" s="21" t="s">
        <v>202</v>
      </c>
      <c r="G114" s="75"/>
    </row>
    <row r="115" spans="1:7" s="3" customFormat="1" ht="12.2" customHeight="1" thickBot="1">
      <c r="A115" s="25">
        <v>1</v>
      </c>
      <c r="B115" s="32">
        <v>2</v>
      </c>
      <c r="C115" s="32">
        <v>3</v>
      </c>
      <c r="D115" s="27">
        <v>4</v>
      </c>
      <c r="E115" s="27">
        <v>5</v>
      </c>
      <c r="F115" s="16" t="s">
        <v>14</v>
      </c>
      <c r="G115" s="77" t="s">
        <v>15</v>
      </c>
    </row>
    <row r="116" spans="1:7" s="3" customFormat="1" ht="24">
      <c r="A116" s="66" t="s">
        <v>303</v>
      </c>
      <c r="B116" s="46" t="s">
        <v>123</v>
      </c>
      <c r="C116" s="67"/>
      <c r="D116" s="145">
        <f>D117-D147</f>
        <v>150000</v>
      </c>
      <c r="E116" s="145">
        <f>E117-E147</f>
        <v>-150000</v>
      </c>
      <c r="F116" s="145">
        <f>F117-F147</f>
        <v>-41169.01</v>
      </c>
      <c r="G116" s="100">
        <f>SUM(D116:F116)</f>
        <v>-41169.01</v>
      </c>
    </row>
    <row r="117" spans="1:7" s="3" customFormat="1" ht="24">
      <c r="A117" s="68" t="s">
        <v>304</v>
      </c>
      <c r="B117" s="46" t="s">
        <v>124</v>
      </c>
      <c r="C117" s="69"/>
      <c r="D117" s="142">
        <f>D118+D122+D126+D130+D134+D138</f>
        <v>0</v>
      </c>
      <c r="E117" s="142">
        <f>E118+E122+E126+E130+E134+E138</f>
        <v>0</v>
      </c>
      <c r="F117" s="142">
        <f>F118+F122+F126+F130+F134+F138</f>
        <v>-61719.7</v>
      </c>
      <c r="G117" s="104">
        <f>SUM(D117:F117)</f>
        <v>-61719.7</v>
      </c>
    </row>
    <row r="118" spans="1:7" s="3" customFormat="1" ht="12">
      <c r="A118" s="45" t="s">
        <v>229</v>
      </c>
      <c r="B118" s="46" t="s">
        <v>104</v>
      </c>
      <c r="C118" s="74"/>
      <c r="D118" s="118">
        <f>D120-D121</f>
        <v>0</v>
      </c>
      <c r="E118" s="118">
        <f>E120-E121</f>
        <v>0</v>
      </c>
      <c r="F118" s="118">
        <f>F120-F121</f>
        <v>-74073.61</v>
      </c>
      <c r="G118" s="104">
        <f>SUM(D118:F118)</f>
        <v>-74073.61</v>
      </c>
    </row>
    <row r="119" spans="1:7" s="3" customFormat="1" ht="9.9499999999999993" customHeight="1">
      <c r="A119" s="38" t="s">
        <v>26</v>
      </c>
      <c r="B119" s="39"/>
      <c r="C119" s="40"/>
      <c r="D119" s="108"/>
      <c r="E119" s="106"/>
      <c r="F119" s="106"/>
      <c r="G119" s="109"/>
    </row>
    <row r="120" spans="1:7" s="3" customFormat="1" ht="11.25">
      <c r="A120" s="38" t="s">
        <v>233</v>
      </c>
      <c r="B120" s="49" t="s">
        <v>125</v>
      </c>
      <c r="C120" s="58" t="s">
        <v>126</v>
      </c>
      <c r="D120" s="119">
        <v>150000</v>
      </c>
      <c r="E120" s="119">
        <v>7437537</v>
      </c>
      <c r="F120" s="119">
        <v>9252885.7400000002</v>
      </c>
      <c r="G120" s="111">
        <f>SUM(D120:F120)</f>
        <v>16840422.739999998</v>
      </c>
    </row>
    <row r="121" spans="1:7" s="3" customFormat="1" ht="11.25">
      <c r="A121" s="64" t="s">
        <v>239</v>
      </c>
      <c r="B121" s="46" t="s">
        <v>127</v>
      </c>
      <c r="C121" s="61" t="s">
        <v>128</v>
      </c>
      <c r="D121" s="120">
        <v>150000</v>
      </c>
      <c r="E121" s="126">
        <v>7437537</v>
      </c>
      <c r="F121" s="126">
        <v>9326959.3499999996</v>
      </c>
      <c r="G121" s="104">
        <f>SUM(D121:F121)</f>
        <v>16914496.350000001</v>
      </c>
    </row>
    <row r="122" spans="1:7" s="3" customFormat="1" ht="12">
      <c r="A122" s="70" t="s">
        <v>230</v>
      </c>
      <c r="B122" s="46" t="s">
        <v>108</v>
      </c>
      <c r="C122" s="58"/>
      <c r="D122" s="118">
        <f>D124-D125</f>
        <v>0</v>
      </c>
      <c r="E122" s="118">
        <f>E124-E125</f>
        <v>0</v>
      </c>
      <c r="F122" s="118">
        <f>F124-F125</f>
        <v>0</v>
      </c>
      <c r="G122" s="104">
        <f>SUM(D122:F122)</f>
        <v>0</v>
      </c>
    </row>
    <row r="123" spans="1:7" s="3" customFormat="1" ht="9.9499999999999993" customHeight="1">
      <c r="A123" s="38" t="s">
        <v>26</v>
      </c>
      <c r="B123" s="39"/>
      <c r="C123" s="52"/>
      <c r="D123" s="106"/>
      <c r="E123" s="106"/>
      <c r="F123" s="106"/>
      <c r="G123" s="109"/>
    </row>
    <row r="124" spans="1:7" s="3" customFormat="1" ht="11.25">
      <c r="A124" s="71" t="s">
        <v>234</v>
      </c>
      <c r="B124" s="49" t="s">
        <v>129</v>
      </c>
      <c r="C124" s="58" t="s">
        <v>130</v>
      </c>
      <c r="D124" s="150"/>
      <c r="E124" s="150"/>
      <c r="F124" s="119"/>
      <c r="G124" s="111">
        <f>SUM(D124:F124)</f>
        <v>0</v>
      </c>
    </row>
    <row r="125" spans="1:7" s="3" customFormat="1" ht="11.25">
      <c r="A125" s="71" t="s">
        <v>131</v>
      </c>
      <c r="B125" s="49" t="s">
        <v>132</v>
      </c>
      <c r="C125" s="47" t="s">
        <v>133</v>
      </c>
      <c r="D125" s="152"/>
      <c r="E125" s="152"/>
      <c r="F125" s="119"/>
      <c r="G125" s="104">
        <f>SUM(D125:F125)</f>
        <v>0</v>
      </c>
    </row>
    <row r="126" spans="1:7" s="3" customFormat="1" ht="24">
      <c r="A126" s="70" t="s">
        <v>134</v>
      </c>
      <c r="B126" s="46" t="s">
        <v>117</v>
      </c>
      <c r="C126" s="47"/>
      <c r="D126" s="112">
        <f>D128-D129</f>
        <v>0</v>
      </c>
      <c r="E126" s="112">
        <f>E128-E129</f>
        <v>0</v>
      </c>
      <c r="F126" s="112">
        <f>F128-F129</f>
        <v>0</v>
      </c>
      <c r="G126" s="104">
        <f>SUM(D126:F126)</f>
        <v>0</v>
      </c>
    </row>
    <row r="127" spans="1:7" s="3" customFormat="1" ht="9.9499999999999993" customHeight="1">
      <c r="A127" s="38" t="s">
        <v>26</v>
      </c>
      <c r="B127" s="39"/>
      <c r="C127" s="41"/>
      <c r="D127" s="113"/>
      <c r="E127" s="113"/>
      <c r="F127" s="106"/>
      <c r="G127" s="109"/>
    </row>
    <row r="128" spans="1:7" s="3" customFormat="1" ht="11.25">
      <c r="A128" s="48" t="s">
        <v>235</v>
      </c>
      <c r="B128" s="49" t="s">
        <v>135</v>
      </c>
      <c r="C128" s="47" t="s">
        <v>136</v>
      </c>
      <c r="D128" s="150"/>
      <c r="E128" s="150"/>
      <c r="F128" s="119"/>
      <c r="G128" s="111">
        <f>SUM(D128:F128)</f>
        <v>0</v>
      </c>
    </row>
    <row r="129" spans="1:7" s="3" customFormat="1" ht="11.25">
      <c r="A129" s="38" t="s">
        <v>240</v>
      </c>
      <c r="B129" s="46" t="s">
        <v>137</v>
      </c>
      <c r="C129" s="47" t="s">
        <v>138</v>
      </c>
      <c r="D129" s="153"/>
      <c r="E129" s="153"/>
      <c r="F129" s="120"/>
      <c r="G129" s="104">
        <f>SUM(D129:F129)</f>
        <v>0</v>
      </c>
    </row>
    <row r="130" spans="1:7" s="3" customFormat="1" ht="12">
      <c r="A130" s="70" t="s">
        <v>139</v>
      </c>
      <c r="B130" s="46" t="s">
        <v>140</v>
      </c>
      <c r="C130" s="47"/>
      <c r="D130" s="112">
        <f>D132-D133</f>
        <v>0</v>
      </c>
      <c r="E130" s="112">
        <f>E132-E133</f>
        <v>0</v>
      </c>
      <c r="F130" s="112">
        <f>F132-F133</f>
        <v>0</v>
      </c>
      <c r="G130" s="104">
        <f>SUM(D130:F130)</f>
        <v>0</v>
      </c>
    </row>
    <row r="131" spans="1:7" s="3" customFormat="1" ht="9.9499999999999993" customHeight="1">
      <c r="A131" s="38" t="s">
        <v>26</v>
      </c>
      <c r="B131" s="39"/>
      <c r="C131" s="41"/>
      <c r="D131" s="113"/>
      <c r="E131" s="113"/>
      <c r="F131" s="106"/>
      <c r="G131" s="109"/>
    </row>
    <row r="132" spans="1:7" s="3" customFormat="1" ht="11.25">
      <c r="A132" s="48" t="s">
        <v>236</v>
      </c>
      <c r="B132" s="49" t="s">
        <v>141</v>
      </c>
      <c r="C132" s="47" t="s">
        <v>142</v>
      </c>
      <c r="D132" s="152"/>
      <c r="E132" s="152"/>
      <c r="F132" s="119"/>
      <c r="G132" s="111">
        <f>SUM(D132:F132)</f>
        <v>0</v>
      </c>
    </row>
    <row r="133" spans="1:7" s="3" customFormat="1" ht="11.25">
      <c r="A133" s="38" t="s">
        <v>241</v>
      </c>
      <c r="B133" s="46" t="s">
        <v>143</v>
      </c>
      <c r="C133" s="47" t="s">
        <v>144</v>
      </c>
      <c r="D133" s="153"/>
      <c r="E133" s="153"/>
      <c r="F133" s="120"/>
      <c r="G133" s="104">
        <f>SUM(D133:F133)</f>
        <v>0</v>
      </c>
    </row>
    <row r="134" spans="1:7" s="3" customFormat="1" ht="12">
      <c r="A134" s="70" t="s">
        <v>231</v>
      </c>
      <c r="B134" s="46" t="s">
        <v>145</v>
      </c>
      <c r="C134" s="51"/>
      <c r="D134" s="112">
        <f>D136-D137</f>
        <v>0</v>
      </c>
      <c r="E134" s="112">
        <f>E136-E137</f>
        <v>0</v>
      </c>
      <c r="F134" s="112">
        <f>F136-F137</f>
        <v>0</v>
      </c>
      <c r="G134" s="104">
        <f>SUM(D134:F134)</f>
        <v>0</v>
      </c>
    </row>
    <row r="135" spans="1:7" s="3" customFormat="1" ht="9.9499999999999993" customHeight="1">
      <c r="A135" s="38" t="s">
        <v>26</v>
      </c>
      <c r="B135" s="39"/>
      <c r="C135" s="40"/>
      <c r="D135" s="113"/>
      <c r="E135" s="113"/>
      <c r="F135" s="106"/>
      <c r="G135" s="109"/>
    </row>
    <row r="136" spans="1:7" s="3" customFormat="1" ht="11.25">
      <c r="A136" s="48" t="s">
        <v>237</v>
      </c>
      <c r="B136" s="56" t="s">
        <v>146</v>
      </c>
      <c r="C136" s="47" t="s">
        <v>147</v>
      </c>
      <c r="D136" s="154"/>
      <c r="E136" s="154"/>
      <c r="F136" s="125"/>
      <c r="G136" s="111">
        <f>SUM(D136:F136)</f>
        <v>0</v>
      </c>
    </row>
    <row r="137" spans="1:7" s="3" customFormat="1" ht="11.25">
      <c r="A137" s="48" t="s">
        <v>242</v>
      </c>
      <c r="B137" s="39" t="s">
        <v>148</v>
      </c>
      <c r="C137" s="47" t="s">
        <v>149</v>
      </c>
      <c r="D137" s="155"/>
      <c r="E137" s="155"/>
      <c r="F137" s="126"/>
      <c r="G137" s="104">
        <f>SUM(D137:F137)</f>
        <v>0</v>
      </c>
    </row>
    <row r="138" spans="1:7" s="3" customFormat="1" ht="12">
      <c r="A138" s="70" t="s">
        <v>232</v>
      </c>
      <c r="B138" s="46" t="s">
        <v>150</v>
      </c>
      <c r="C138" s="51"/>
      <c r="D138" s="112">
        <f>D140-D141</f>
        <v>0</v>
      </c>
      <c r="E138" s="112">
        <f>E140-E141</f>
        <v>0</v>
      </c>
      <c r="F138" s="112">
        <f>F140-F141</f>
        <v>12353.91</v>
      </c>
      <c r="G138" s="104">
        <f>SUM(D138:F138)</f>
        <v>12353.91</v>
      </c>
    </row>
    <row r="139" spans="1:7" s="3" customFormat="1" ht="9.9499999999999993" customHeight="1">
      <c r="A139" s="38" t="s">
        <v>26</v>
      </c>
      <c r="B139" s="39"/>
      <c r="C139" s="40"/>
      <c r="D139" s="113"/>
      <c r="E139" s="113"/>
      <c r="F139" s="106"/>
      <c r="G139" s="109"/>
    </row>
    <row r="140" spans="1:7" s="3" customFormat="1" ht="11.25">
      <c r="A140" s="48" t="s">
        <v>238</v>
      </c>
      <c r="B140" s="49" t="s">
        <v>151</v>
      </c>
      <c r="C140" s="47" t="s">
        <v>152</v>
      </c>
      <c r="D140" s="102">
        <v>150000</v>
      </c>
      <c r="E140" s="102">
        <v>7437537</v>
      </c>
      <c r="F140" s="119">
        <v>8622906.9100000001</v>
      </c>
      <c r="G140" s="111">
        <f>SUM(D140:F140)</f>
        <v>16210443.91</v>
      </c>
    </row>
    <row r="141" spans="1:7" s="3" customFormat="1" ht="12" thickBot="1">
      <c r="A141" s="48" t="s">
        <v>243</v>
      </c>
      <c r="B141" s="62" t="s">
        <v>153</v>
      </c>
      <c r="C141" s="73" t="s">
        <v>154</v>
      </c>
      <c r="D141" s="127">
        <v>150000</v>
      </c>
      <c r="E141" s="127">
        <v>7437537</v>
      </c>
      <c r="F141" s="121">
        <v>8610553</v>
      </c>
      <c r="G141" s="122">
        <f>SUM(D141:F141)</f>
        <v>16198090</v>
      </c>
    </row>
    <row r="142" spans="1:7" s="3" customFormat="1" ht="12" customHeight="1">
      <c r="A142" s="31"/>
      <c r="B142" s="30"/>
      <c r="C142" s="30"/>
      <c r="D142" s="30"/>
      <c r="E142" s="30"/>
      <c r="F142" s="30"/>
      <c r="G142" s="78" t="s">
        <v>155</v>
      </c>
    </row>
    <row r="143" spans="1:7" s="3" customFormat="1" ht="12" customHeight="1">
      <c r="A143" s="13"/>
      <c r="B143" s="14" t="s">
        <v>5</v>
      </c>
      <c r="C143" s="158" t="s">
        <v>6</v>
      </c>
      <c r="D143" s="15" t="s">
        <v>7</v>
      </c>
      <c r="E143" s="15" t="s">
        <v>197</v>
      </c>
      <c r="F143" s="16" t="s">
        <v>200</v>
      </c>
      <c r="G143" s="77"/>
    </row>
    <row r="144" spans="1:7" s="3" customFormat="1" ht="12" customHeight="1">
      <c r="A144" s="23" t="s">
        <v>49</v>
      </c>
      <c r="B144" s="19" t="s">
        <v>9</v>
      </c>
      <c r="C144" s="159"/>
      <c r="D144" s="20" t="s">
        <v>10</v>
      </c>
      <c r="E144" s="20" t="s">
        <v>198</v>
      </c>
      <c r="F144" s="21" t="s">
        <v>201</v>
      </c>
      <c r="G144" s="75" t="s">
        <v>11</v>
      </c>
    </row>
    <row r="145" spans="1:16" s="3" customFormat="1" ht="12" customHeight="1">
      <c r="A145" s="23"/>
      <c r="B145" s="19" t="s">
        <v>12</v>
      </c>
      <c r="C145" s="160"/>
      <c r="D145" s="24" t="s">
        <v>13</v>
      </c>
      <c r="E145" s="20" t="s">
        <v>199</v>
      </c>
      <c r="F145" s="21" t="s">
        <v>202</v>
      </c>
      <c r="G145" s="75"/>
    </row>
    <row r="146" spans="1:16" s="3" customFormat="1" ht="12" customHeight="1" thickBot="1">
      <c r="A146" s="25">
        <v>1</v>
      </c>
      <c r="B146" s="32">
        <v>2</v>
      </c>
      <c r="C146" s="32">
        <v>3</v>
      </c>
      <c r="D146" s="27">
        <v>4</v>
      </c>
      <c r="E146" s="27">
        <v>5</v>
      </c>
      <c r="F146" s="16" t="s">
        <v>14</v>
      </c>
      <c r="G146" s="76" t="s">
        <v>15</v>
      </c>
    </row>
    <row r="147" spans="1:16" s="3" customFormat="1" ht="11.25">
      <c r="A147" s="65" t="s">
        <v>244</v>
      </c>
      <c r="B147" s="49" t="s">
        <v>126</v>
      </c>
      <c r="C147" s="47"/>
      <c r="D147" s="141">
        <f>D148+D152+D156</f>
        <v>-150000</v>
      </c>
      <c r="E147" s="141">
        <f>E148+E152+E156</f>
        <v>150000</v>
      </c>
      <c r="F147" s="141">
        <f>F148+F152+F156</f>
        <v>-20550.689999999999</v>
      </c>
      <c r="G147" s="100">
        <f>SUM(D147:F147)</f>
        <v>-20550.689999999999</v>
      </c>
    </row>
    <row r="148" spans="1:16" s="3" customFormat="1" ht="24">
      <c r="A148" s="45" t="s">
        <v>156</v>
      </c>
      <c r="B148" s="49" t="s">
        <v>130</v>
      </c>
      <c r="C148" s="47"/>
      <c r="D148" s="118">
        <f>D150-D151</f>
        <v>0</v>
      </c>
      <c r="E148" s="118">
        <f>E150-E151</f>
        <v>0</v>
      </c>
      <c r="F148" s="118">
        <f>F150-F151</f>
        <v>0</v>
      </c>
      <c r="G148" s="104">
        <f>SUM(D148:F148)</f>
        <v>0</v>
      </c>
    </row>
    <row r="149" spans="1:16" s="3" customFormat="1" ht="9.9499999999999993" customHeight="1">
      <c r="A149" s="38" t="s">
        <v>26</v>
      </c>
      <c r="B149" s="39"/>
      <c r="C149" s="41"/>
      <c r="D149" s="113"/>
      <c r="E149" s="113"/>
      <c r="F149" s="106"/>
      <c r="G149" s="109"/>
    </row>
    <row r="150" spans="1:16" s="3" customFormat="1" ht="11.25">
      <c r="A150" s="38" t="s">
        <v>246</v>
      </c>
      <c r="B150" s="49" t="s">
        <v>157</v>
      </c>
      <c r="C150" s="47" t="s">
        <v>158</v>
      </c>
      <c r="D150" s="150"/>
      <c r="E150" s="150"/>
      <c r="F150" s="119"/>
      <c r="G150" s="111">
        <f>SUM(D150:F150)</f>
        <v>0</v>
      </c>
    </row>
    <row r="151" spans="1:16" s="3" customFormat="1" ht="11.25">
      <c r="A151" s="64" t="s">
        <v>249</v>
      </c>
      <c r="B151" s="49" t="s">
        <v>159</v>
      </c>
      <c r="C151" s="47" t="s">
        <v>160</v>
      </c>
      <c r="D151" s="154"/>
      <c r="E151" s="154"/>
      <c r="F151" s="125"/>
      <c r="G151" s="104">
        <f>SUM(D151:F151)</f>
        <v>0</v>
      </c>
    </row>
    <row r="152" spans="1:16" s="3" customFormat="1" ht="24">
      <c r="A152" s="45" t="s">
        <v>161</v>
      </c>
      <c r="B152" s="46" t="s">
        <v>136</v>
      </c>
      <c r="C152" s="51"/>
      <c r="D152" s="112">
        <f>D154-D155</f>
        <v>0</v>
      </c>
      <c r="E152" s="112">
        <f>E154-E155</f>
        <v>0</v>
      </c>
      <c r="F152" s="112">
        <f>F154-F155</f>
        <v>0</v>
      </c>
      <c r="G152" s="104">
        <f>SUM(D152:F152)</f>
        <v>0</v>
      </c>
    </row>
    <row r="153" spans="1:16" s="3" customFormat="1" ht="9.9499999999999993" customHeight="1">
      <c r="A153" s="55" t="s">
        <v>26</v>
      </c>
      <c r="B153" s="56"/>
      <c r="C153" s="41"/>
      <c r="D153" s="108"/>
      <c r="E153" s="108"/>
      <c r="F153" s="108"/>
      <c r="G153" s="109"/>
    </row>
    <row r="154" spans="1:16" s="3" customFormat="1" ht="11.25">
      <c r="A154" s="72" t="s">
        <v>247</v>
      </c>
      <c r="B154" s="49" t="s">
        <v>162</v>
      </c>
      <c r="C154" s="47" t="s">
        <v>163</v>
      </c>
      <c r="D154" s="152"/>
      <c r="E154" s="152"/>
      <c r="F154" s="119"/>
      <c r="G154" s="111">
        <f>SUM(D154:F154)</f>
        <v>0</v>
      </c>
    </row>
    <row r="155" spans="1:16" s="3" customFormat="1" ht="11.25">
      <c r="A155" s="64" t="s">
        <v>250</v>
      </c>
      <c r="B155" s="49" t="s">
        <v>164</v>
      </c>
      <c r="C155" s="47" t="s">
        <v>165</v>
      </c>
      <c r="D155" s="154"/>
      <c r="E155" s="154"/>
      <c r="F155" s="125"/>
      <c r="G155" s="104">
        <f>SUM(D155:F155)</f>
        <v>0</v>
      </c>
    </row>
    <row r="156" spans="1:16" s="3" customFormat="1" ht="12">
      <c r="A156" s="59" t="s">
        <v>245</v>
      </c>
      <c r="B156" s="46" t="s">
        <v>142</v>
      </c>
      <c r="C156" s="47"/>
      <c r="D156" s="112">
        <f>D158-D159</f>
        <v>-150000</v>
      </c>
      <c r="E156" s="112">
        <f>E158-E159</f>
        <v>150000</v>
      </c>
      <c r="F156" s="112">
        <f>F158-F159</f>
        <v>-20550.689999999999</v>
      </c>
      <c r="G156" s="104">
        <f>SUM(D156:F156)</f>
        <v>-20550.689999999999</v>
      </c>
    </row>
    <row r="157" spans="1:16" s="3" customFormat="1" ht="9.9499999999999993" customHeight="1">
      <c r="A157" s="53" t="s">
        <v>26</v>
      </c>
      <c r="B157" s="39"/>
      <c r="C157" s="41"/>
      <c r="D157" s="113"/>
      <c r="E157" s="113"/>
      <c r="F157" s="106"/>
      <c r="G157" s="109"/>
    </row>
    <row r="158" spans="1:16" s="3" customFormat="1" ht="11.25">
      <c r="A158" s="60" t="s">
        <v>248</v>
      </c>
      <c r="B158" s="49" t="s">
        <v>166</v>
      </c>
      <c r="C158" s="47" t="s">
        <v>167</v>
      </c>
      <c r="D158" s="102">
        <v>150000</v>
      </c>
      <c r="E158" s="102">
        <v>8187894.4000000004</v>
      </c>
      <c r="F158" s="119">
        <v>5327067.46</v>
      </c>
      <c r="G158" s="111">
        <f>SUM(D158:F158)</f>
        <v>13664961.859999999</v>
      </c>
      <c r="H158" s="35"/>
      <c r="I158" s="35"/>
      <c r="J158" s="35"/>
      <c r="K158" s="35"/>
      <c r="L158" s="35"/>
      <c r="M158" s="35"/>
      <c r="N158" s="35"/>
      <c r="O158" s="35"/>
      <c r="P158" s="35"/>
    </row>
    <row r="159" spans="1:16" s="3" customFormat="1" ht="12" thickBot="1">
      <c r="A159" s="64" t="s">
        <v>251</v>
      </c>
      <c r="B159" s="62" t="s">
        <v>168</v>
      </c>
      <c r="C159" s="73" t="s">
        <v>169</v>
      </c>
      <c r="D159" s="127">
        <v>300000</v>
      </c>
      <c r="E159" s="127">
        <v>8037894.4000000004</v>
      </c>
      <c r="F159" s="121">
        <v>5347618.1500000004</v>
      </c>
      <c r="G159" s="122">
        <f>SUM(D159:F159)</f>
        <v>13685512.550000001</v>
      </c>
      <c r="H159" s="35"/>
      <c r="I159" s="35"/>
      <c r="J159" s="35"/>
      <c r="K159" s="35"/>
      <c r="L159" s="35"/>
      <c r="M159" s="35"/>
      <c r="N159" s="35"/>
      <c r="O159" s="35"/>
      <c r="P159" s="35"/>
    </row>
    <row r="160" spans="1:16" s="3" customFormat="1" ht="12.2" customHeight="1">
      <c r="A160" s="93"/>
      <c r="B160" s="95"/>
      <c r="C160" s="95"/>
      <c r="D160" s="96"/>
      <c r="E160" s="96"/>
      <c r="F160" s="96"/>
      <c r="G160" s="97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1:10" s="80" customFormat="1" ht="11.25">
      <c r="A161" s="79" t="s">
        <v>190</v>
      </c>
      <c r="B161" s="157" t="s">
        <v>209</v>
      </c>
      <c r="C161" s="157"/>
      <c r="D161" s="157"/>
      <c r="E161" s="94" t="s">
        <v>183</v>
      </c>
      <c r="F161" s="92"/>
      <c r="G161" s="99" t="s">
        <v>213</v>
      </c>
    </row>
    <row r="162" spans="1:10" s="80" customFormat="1" ht="9.75" customHeight="1">
      <c r="A162" s="81" t="s">
        <v>186</v>
      </c>
      <c r="B162" s="156" t="s">
        <v>185</v>
      </c>
      <c r="C162" s="156"/>
      <c r="D162" s="156"/>
      <c r="F162" s="81" t="s">
        <v>184</v>
      </c>
      <c r="G162" s="98" t="s">
        <v>185</v>
      </c>
    </row>
    <row r="163" spans="1:10" s="80" customFormat="1" ht="9.75" customHeight="1">
      <c r="A163" s="82"/>
      <c r="B163" s="82"/>
      <c r="C163" s="82"/>
      <c r="F163" s="82"/>
    </row>
    <row r="164" spans="1:10" s="80" customFormat="1" ht="34.5" customHeight="1">
      <c r="A164" s="83" t="s">
        <v>181</v>
      </c>
      <c r="B164" s="161"/>
      <c r="C164" s="161"/>
      <c r="D164" s="161"/>
      <c r="E164" s="161"/>
      <c r="F164" s="161"/>
      <c r="G164" s="161"/>
      <c r="H164" s="84"/>
      <c r="I164" s="84"/>
      <c r="J164" s="84"/>
    </row>
    <row r="165" spans="1:10" s="80" customFormat="1" ht="11.25" customHeight="1">
      <c r="A165" s="84"/>
      <c r="B165" s="156" t="s">
        <v>182</v>
      </c>
      <c r="C165" s="156"/>
      <c r="D165" s="156"/>
      <c r="E165" s="156"/>
      <c r="F165" s="156"/>
      <c r="G165" s="156"/>
      <c r="H165" s="84"/>
      <c r="J165" s="84"/>
    </row>
    <row r="166" spans="1:10" s="80" customFormat="1" ht="19.5" customHeight="1">
      <c r="A166" s="85" t="s">
        <v>187</v>
      </c>
      <c r="B166" s="157"/>
      <c r="C166" s="157"/>
      <c r="D166" s="157"/>
      <c r="E166" s="86"/>
      <c r="F166" s="157"/>
      <c r="G166" s="157"/>
      <c r="I166" s="84"/>
      <c r="J166" s="84"/>
    </row>
    <row r="167" spans="1:10" s="80" customFormat="1" ht="10.5" customHeight="1">
      <c r="A167" s="85" t="s">
        <v>188</v>
      </c>
      <c r="B167" s="156" t="s">
        <v>189</v>
      </c>
      <c r="C167" s="156"/>
      <c r="D167" s="156"/>
      <c r="E167" s="87" t="s">
        <v>184</v>
      </c>
      <c r="F167" s="156" t="s">
        <v>185</v>
      </c>
      <c r="G167" s="156"/>
      <c r="I167" s="84"/>
      <c r="J167" s="84"/>
    </row>
    <row r="168" spans="1:10" s="80" customFormat="1" ht="30" customHeight="1">
      <c r="A168" s="79" t="s">
        <v>191</v>
      </c>
      <c r="B168" s="157"/>
      <c r="C168" s="157"/>
      <c r="D168" s="157"/>
      <c r="E168" s="157"/>
      <c r="F168" s="157"/>
      <c r="G168" s="99"/>
    </row>
    <row r="169" spans="1:10" s="80" customFormat="1" ht="10.5" customHeight="1">
      <c r="A169" s="81" t="s">
        <v>186</v>
      </c>
      <c r="B169" s="156" t="s">
        <v>189</v>
      </c>
      <c r="C169" s="156"/>
      <c r="D169" s="156"/>
      <c r="E169" s="156" t="s">
        <v>185</v>
      </c>
      <c r="F169" s="156"/>
      <c r="G169" s="81" t="s">
        <v>192</v>
      </c>
    </row>
    <row r="170" spans="1:10" s="80" customFormat="1" ht="9.75" customHeight="1">
      <c r="A170" s="82"/>
      <c r="B170" s="82"/>
      <c r="C170" s="82"/>
      <c r="F170" s="82"/>
      <c r="G170" s="82"/>
    </row>
    <row r="171" spans="1:10" s="80" customFormat="1" ht="18.75" customHeight="1">
      <c r="A171" s="131" t="s">
        <v>170</v>
      </c>
      <c r="B171" s="82"/>
      <c r="C171" s="82"/>
      <c r="D171" s="79"/>
      <c r="E171" s="88"/>
      <c r="F171" s="88"/>
      <c r="G171" s="88"/>
      <c r="H171" s="89"/>
      <c r="I171" s="89"/>
    </row>
    <row r="172" spans="1:10" s="91" customFormat="1">
      <c r="A172" s="90"/>
      <c r="B172" s="90"/>
      <c r="C172" s="90"/>
      <c r="D172" s="90"/>
      <c r="E172" s="90"/>
    </row>
  </sheetData>
  <mergeCells count="23">
    <mergeCell ref="A1:F1"/>
    <mergeCell ref="C12:C14"/>
    <mergeCell ref="C40:C42"/>
    <mergeCell ref="C76:C78"/>
    <mergeCell ref="C3:D3"/>
    <mergeCell ref="B7:E8"/>
    <mergeCell ref="B4:E4"/>
    <mergeCell ref="B5:E5"/>
    <mergeCell ref="B6:E6"/>
    <mergeCell ref="C112:C114"/>
    <mergeCell ref="C143:C145"/>
    <mergeCell ref="B164:G164"/>
    <mergeCell ref="B165:G165"/>
    <mergeCell ref="B161:D161"/>
    <mergeCell ref="B162:D162"/>
    <mergeCell ref="B169:D169"/>
    <mergeCell ref="E169:F169"/>
    <mergeCell ref="B166:D166"/>
    <mergeCell ref="B167:D167"/>
    <mergeCell ref="F166:G166"/>
    <mergeCell ref="F167:G167"/>
    <mergeCell ref="B168:D168"/>
    <mergeCell ref="E168:F16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landscape" blackAndWhite="1" r:id="rId1"/>
  <headerFooter alignWithMargins="0"/>
  <rowBreaks count="3" manualBreakCount="3">
    <brk id="74" max="16383" man="1"/>
    <brk id="110" max="16383" man="1"/>
    <brk id="141" max="16383" man="1"/>
  </rowBreaks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Glavbuh</cp:lastModifiedBy>
  <dcterms:created xsi:type="dcterms:W3CDTF">2011-06-24T08:15:11Z</dcterms:created>
  <dcterms:modified xsi:type="dcterms:W3CDTF">2016-03-29T03:35:15Z</dcterms:modified>
</cp:coreProperties>
</file>